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ren\Desktop\"/>
    </mc:Choice>
  </mc:AlternateContent>
  <xr:revisionPtr revIDLastSave="0" documentId="8_{E0D3480F-D830-4854-BC47-92B2B48547B2}" xr6:coauthVersionLast="45" xr6:coauthVersionMax="45" xr10:uidLastSave="{00000000-0000-0000-0000-000000000000}"/>
  <bookViews>
    <workbookView xWindow="-120" yWindow="-120" windowWidth="29040" windowHeight="15840" tabRatio="864" activeTab="17" xr2:uid="{00000000-000D-0000-FFFF-FFFF00000000}"/>
  </bookViews>
  <sheets>
    <sheet name="Математика" sheetId="55" r:id="rId1"/>
    <sheet name="Математика Итог" sheetId="101" r:id="rId2"/>
    <sheet name="Физика" sheetId="91" r:id="rId3"/>
    <sheet name="Физика Итог" sheetId="102" r:id="rId4"/>
    <sheet name="Рус.й Яз" sheetId="74" r:id="rId5"/>
    <sheet name="Рус.яз Итог" sheetId="103" r:id="rId6"/>
    <sheet name="Информатика" sheetId="93" r:id="rId7"/>
    <sheet name="Информатика Итог" sheetId="104" r:id="rId8"/>
    <sheet name="Литература" sheetId="95" r:id="rId9"/>
    <sheet name="химия" sheetId="80" r:id="rId10"/>
    <sheet name="Иностр.яз." sheetId="62" r:id="rId11"/>
    <sheet name="Обществоз." sheetId="63" r:id="rId12"/>
    <sheet name="Физ-ра" sheetId="64" r:id="rId13"/>
    <sheet name="История" sheetId="75" r:id="rId14"/>
    <sheet name="Экология" sheetId="81" r:id="rId15"/>
    <sheet name="ОБЖ" sheetId="78" r:id="rId16"/>
    <sheet name="Астрономия" sheetId="96" r:id="rId17"/>
    <sheet name="Р119" sheetId="65" r:id="rId18"/>
  </sheets>
  <definedNames>
    <definedName name="_xlnm._FilterDatabase" localSheetId="17" hidden="1">Р119!$U$5:$U$38</definedName>
    <definedName name="_xlnm.Print_Area" localSheetId="17">Р119!$A$1:$AC$125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04" l="1"/>
  <c r="A2" i="103"/>
  <c r="A2" i="102"/>
  <c r="A2" i="80"/>
  <c r="A2" i="62"/>
  <c r="A2" i="63"/>
  <c r="A2" i="64"/>
  <c r="A2" i="75"/>
  <c r="A2" i="81"/>
  <c r="A2" i="78"/>
  <c r="A2" i="96"/>
  <c r="A2" i="95"/>
  <c r="B8" i="65" l="1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11" i="91"/>
  <c r="B12" i="91"/>
  <c r="B13" i="91"/>
  <c r="B14" i="91"/>
  <c r="B15" i="91"/>
  <c r="B16" i="91"/>
  <c r="B17" i="91"/>
  <c r="B18" i="91"/>
  <c r="B19" i="91"/>
  <c r="B20" i="91"/>
  <c r="B21" i="91"/>
  <c r="B22" i="91"/>
  <c r="B23" i="91"/>
  <c r="B24" i="91"/>
  <c r="B25" i="91"/>
  <c r="B26" i="91"/>
  <c r="B27" i="91"/>
  <c r="B28" i="91"/>
  <c r="B29" i="91"/>
  <c r="B30" i="91"/>
  <c r="B31" i="91"/>
  <c r="B32" i="91"/>
  <c r="B33" i="91"/>
  <c r="B34" i="91"/>
  <c r="B35" i="91"/>
  <c r="B36" i="91"/>
  <c r="B37" i="91"/>
  <c r="B38" i="91"/>
  <c r="B39" i="91"/>
  <c r="B11" i="95" l="1"/>
  <c r="B12" i="95"/>
  <c r="B13" i="95"/>
  <c r="B14" i="95"/>
  <c r="B15" i="95"/>
  <c r="B16" i="95"/>
  <c r="B17" i="95"/>
  <c r="B18" i="95"/>
  <c r="B19" i="95"/>
  <c r="B20" i="95"/>
  <c r="B21" i="95"/>
  <c r="B22" i="95"/>
  <c r="B23" i="95"/>
  <c r="B24" i="95"/>
  <c r="B25" i="95"/>
  <c r="B26" i="95"/>
  <c r="B27" i="95"/>
  <c r="B28" i="95"/>
  <c r="B29" i="95"/>
  <c r="B30" i="95"/>
  <c r="B31" i="95"/>
  <c r="B32" i="95"/>
  <c r="B33" i="95"/>
  <c r="B34" i="95"/>
  <c r="B35" i="95"/>
  <c r="B36" i="95"/>
  <c r="B37" i="95"/>
  <c r="B38" i="95"/>
  <c r="B10" i="95"/>
  <c r="R20" i="65" l="1"/>
  <c r="R8" i="65"/>
  <c r="R9" i="65"/>
  <c r="R10" i="65"/>
  <c r="R11" i="65"/>
  <c r="R12" i="65"/>
  <c r="R13" i="65"/>
  <c r="R14" i="65"/>
  <c r="R15" i="65"/>
  <c r="R16" i="65"/>
  <c r="R17" i="65"/>
  <c r="R18" i="65"/>
  <c r="R19" i="65"/>
  <c r="R21" i="65"/>
  <c r="R22" i="65"/>
  <c r="R23" i="65"/>
  <c r="R24" i="65"/>
  <c r="R25" i="65"/>
  <c r="R26" i="65"/>
  <c r="R27" i="65"/>
  <c r="R28" i="65"/>
  <c r="R29" i="65"/>
  <c r="R30" i="65"/>
  <c r="R31" i="65"/>
  <c r="R32" i="65"/>
  <c r="R33" i="65"/>
  <c r="R34" i="65"/>
  <c r="R35" i="65"/>
  <c r="R36" i="65"/>
  <c r="O8" i="65"/>
  <c r="O9" i="65"/>
  <c r="O10" i="65"/>
  <c r="O11" i="65"/>
  <c r="O12" i="65"/>
  <c r="O13" i="65"/>
  <c r="O14" i="65"/>
  <c r="O15" i="65"/>
  <c r="O16" i="65"/>
  <c r="O17" i="65"/>
  <c r="O18" i="65"/>
  <c r="O19" i="65"/>
  <c r="O20" i="65"/>
  <c r="O21" i="65"/>
  <c r="O22" i="65"/>
  <c r="O23" i="65"/>
  <c r="O24" i="65"/>
  <c r="O25" i="65"/>
  <c r="O26" i="65"/>
  <c r="O27" i="65"/>
  <c r="O28" i="65"/>
  <c r="O29" i="65"/>
  <c r="O30" i="65"/>
  <c r="O31" i="65"/>
  <c r="O32" i="65"/>
  <c r="O33" i="65"/>
  <c r="O34" i="65"/>
  <c r="O35" i="65"/>
  <c r="O36" i="65"/>
  <c r="O7" i="65"/>
  <c r="C42" i="96"/>
  <c r="B38" i="96"/>
  <c r="B37" i="96"/>
  <c r="B36" i="96"/>
  <c r="B35" i="96"/>
  <c r="B34" i="96"/>
  <c r="B33" i="96"/>
  <c r="B32" i="96"/>
  <c r="B31" i="96"/>
  <c r="B30" i="96"/>
  <c r="B29" i="96"/>
  <c r="B28" i="96"/>
  <c r="B27" i="96"/>
  <c r="B26" i="96"/>
  <c r="B25" i="96"/>
  <c r="B24" i="96"/>
  <c r="B23" i="96"/>
  <c r="B22" i="96"/>
  <c r="B21" i="96"/>
  <c r="B20" i="96"/>
  <c r="B19" i="96"/>
  <c r="B18" i="96"/>
  <c r="B17" i="96"/>
  <c r="B16" i="96"/>
  <c r="B15" i="96"/>
  <c r="B14" i="96"/>
  <c r="B13" i="96"/>
  <c r="B12" i="96"/>
  <c r="B11" i="96"/>
  <c r="B10" i="96"/>
  <c r="A4" i="96"/>
  <c r="A3" i="96"/>
  <c r="N8" i="65"/>
  <c r="N9" i="65"/>
  <c r="N10" i="65"/>
  <c r="N11" i="65"/>
  <c r="N12" i="65"/>
  <c r="N13" i="65"/>
  <c r="N14" i="65"/>
  <c r="N15" i="65"/>
  <c r="N16" i="65"/>
  <c r="N17" i="65"/>
  <c r="N18" i="65"/>
  <c r="N19" i="65"/>
  <c r="N20" i="65"/>
  <c r="N21" i="65"/>
  <c r="N22" i="65"/>
  <c r="N23" i="65"/>
  <c r="N24" i="65"/>
  <c r="N25" i="65"/>
  <c r="N26" i="65"/>
  <c r="N27" i="65"/>
  <c r="N28" i="65"/>
  <c r="N29" i="65"/>
  <c r="N30" i="65"/>
  <c r="N31" i="65"/>
  <c r="N32" i="65"/>
  <c r="N33" i="65"/>
  <c r="N34" i="65"/>
  <c r="N35" i="65"/>
  <c r="N36" i="65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27" i="65"/>
  <c r="M28" i="65"/>
  <c r="M29" i="65"/>
  <c r="M30" i="65"/>
  <c r="M31" i="65"/>
  <c r="M32" i="65"/>
  <c r="M33" i="65"/>
  <c r="M34" i="65"/>
  <c r="M35" i="65"/>
  <c r="M36" i="65"/>
  <c r="L8" i="65"/>
  <c r="L9" i="65"/>
  <c r="L10" i="65"/>
  <c r="L11" i="65"/>
  <c r="L12" i="65"/>
  <c r="L13" i="65"/>
  <c r="L14" i="65"/>
  <c r="L15" i="65"/>
  <c r="L16" i="65"/>
  <c r="L17" i="65"/>
  <c r="L18" i="65"/>
  <c r="L19" i="65"/>
  <c r="L20" i="65"/>
  <c r="L21" i="65"/>
  <c r="L22" i="65"/>
  <c r="L23" i="65"/>
  <c r="L24" i="65"/>
  <c r="L25" i="65"/>
  <c r="L26" i="65"/>
  <c r="L27" i="65"/>
  <c r="L28" i="65"/>
  <c r="L29" i="65"/>
  <c r="L30" i="65"/>
  <c r="L31" i="65"/>
  <c r="L32" i="65"/>
  <c r="L33" i="65"/>
  <c r="L34" i="65"/>
  <c r="L35" i="65"/>
  <c r="L36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27" i="65"/>
  <c r="K28" i="65"/>
  <c r="K29" i="65"/>
  <c r="K30" i="65"/>
  <c r="K31" i="65"/>
  <c r="K32" i="65"/>
  <c r="K33" i="65"/>
  <c r="K34" i="65"/>
  <c r="K35" i="65"/>
  <c r="K36" i="65"/>
  <c r="J8" i="65"/>
  <c r="J9" i="65"/>
  <c r="J10" i="65"/>
  <c r="J11" i="65"/>
  <c r="J12" i="65"/>
  <c r="J13" i="65"/>
  <c r="J14" i="65"/>
  <c r="J15" i="65"/>
  <c r="J16" i="65"/>
  <c r="J17" i="65"/>
  <c r="J18" i="65"/>
  <c r="J19" i="65"/>
  <c r="J20" i="65"/>
  <c r="J21" i="65"/>
  <c r="J22" i="65"/>
  <c r="J23" i="65"/>
  <c r="J24" i="65"/>
  <c r="J25" i="65"/>
  <c r="J26" i="65"/>
  <c r="J27" i="65"/>
  <c r="J28" i="65"/>
  <c r="J29" i="65"/>
  <c r="J30" i="65"/>
  <c r="J31" i="65"/>
  <c r="J32" i="65"/>
  <c r="J33" i="65"/>
  <c r="J34" i="65"/>
  <c r="J35" i="65"/>
  <c r="J36" i="65"/>
  <c r="I8" i="65"/>
  <c r="I9" i="65"/>
  <c r="I10" i="65"/>
  <c r="I11" i="65"/>
  <c r="I12" i="65"/>
  <c r="I13" i="65"/>
  <c r="I14" i="65"/>
  <c r="I15" i="65"/>
  <c r="I16" i="65"/>
  <c r="I17" i="65"/>
  <c r="I18" i="65"/>
  <c r="I19" i="65"/>
  <c r="I20" i="65"/>
  <c r="I21" i="65"/>
  <c r="I22" i="65"/>
  <c r="I23" i="65"/>
  <c r="I24" i="65"/>
  <c r="I25" i="65"/>
  <c r="I26" i="65"/>
  <c r="I27" i="65"/>
  <c r="I28" i="65"/>
  <c r="I29" i="65"/>
  <c r="I30" i="65"/>
  <c r="I31" i="65"/>
  <c r="I32" i="65"/>
  <c r="I33" i="65"/>
  <c r="I34" i="65"/>
  <c r="I35" i="65"/>
  <c r="I36" i="65"/>
  <c r="H8" i="65"/>
  <c r="H9" i="65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30" i="65"/>
  <c r="H31" i="65"/>
  <c r="H32" i="65"/>
  <c r="H33" i="65"/>
  <c r="H34" i="65"/>
  <c r="H35" i="65"/>
  <c r="H36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0" i="65"/>
  <c r="G31" i="65"/>
  <c r="G32" i="65"/>
  <c r="G33" i="65"/>
  <c r="G34" i="65"/>
  <c r="G35" i="65"/>
  <c r="G36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E8" i="65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D8" i="65"/>
  <c r="D9" i="65"/>
  <c r="D10" i="65"/>
  <c r="D11" i="65"/>
  <c r="D12" i="65"/>
  <c r="D13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31" i="65"/>
  <c r="D32" i="65"/>
  <c r="D33" i="65"/>
  <c r="D34" i="65"/>
  <c r="D35" i="65"/>
  <c r="D36" i="65"/>
  <c r="C8" i="65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B11" i="93"/>
  <c r="B12" i="93"/>
  <c r="B13" i="93"/>
  <c r="B14" i="93"/>
  <c r="B15" i="93"/>
  <c r="B16" i="93"/>
  <c r="B17" i="93"/>
  <c r="B18" i="93"/>
  <c r="B19" i="93"/>
  <c r="B20" i="93"/>
  <c r="B21" i="93"/>
  <c r="B22" i="93"/>
  <c r="B23" i="93"/>
  <c r="B24" i="93"/>
  <c r="B25" i="93"/>
  <c r="B26" i="93"/>
  <c r="B27" i="93"/>
  <c r="B28" i="93"/>
  <c r="B29" i="93"/>
  <c r="B30" i="93"/>
  <c r="B31" i="93"/>
  <c r="B32" i="93"/>
  <c r="B33" i="93"/>
  <c r="B34" i="93"/>
  <c r="B35" i="93"/>
  <c r="B36" i="93"/>
  <c r="B37" i="93"/>
  <c r="B38" i="93"/>
  <c r="B11" i="74"/>
  <c r="B12" i="74"/>
  <c r="B13" i="74"/>
  <c r="B14" i="74"/>
  <c r="B15" i="74"/>
  <c r="B16" i="74"/>
  <c r="B17" i="74"/>
  <c r="B18" i="74"/>
  <c r="B19" i="74"/>
  <c r="B20" i="74"/>
  <c r="B21" i="74"/>
  <c r="B22" i="74"/>
  <c r="B23" i="74"/>
  <c r="B24" i="74"/>
  <c r="B25" i="74"/>
  <c r="B26" i="74"/>
  <c r="B27" i="74"/>
  <c r="B28" i="74"/>
  <c r="B29" i="74"/>
  <c r="B30" i="74"/>
  <c r="B31" i="74"/>
  <c r="B32" i="74"/>
  <c r="B33" i="74"/>
  <c r="B34" i="74"/>
  <c r="B35" i="74"/>
  <c r="B36" i="74"/>
  <c r="B37" i="74"/>
  <c r="B38" i="74"/>
  <c r="B11" i="78"/>
  <c r="B12" i="78"/>
  <c r="B13" i="78"/>
  <c r="B14" i="78"/>
  <c r="B15" i="78"/>
  <c r="B16" i="78"/>
  <c r="B17" i="78"/>
  <c r="B18" i="78"/>
  <c r="B19" i="78"/>
  <c r="B20" i="78"/>
  <c r="B21" i="78"/>
  <c r="B22" i="78"/>
  <c r="B23" i="78"/>
  <c r="B24" i="78"/>
  <c r="B25" i="78"/>
  <c r="B26" i="78"/>
  <c r="B27" i="78"/>
  <c r="B28" i="78"/>
  <c r="B29" i="78"/>
  <c r="B30" i="78"/>
  <c r="B31" i="78"/>
  <c r="B32" i="78"/>
  <c r="B33" i="78"/>
  <c r="B34" i="78"/>
  <c r="B35" i="78"/>
  <c r="B36" i="78"/>
  <c r="B37" i="78"/>
  <c r="B38" i="78"/>
  <c r="B11" i="81"/>
  <c r="B12" i="81"/>
  <c r="B13" i="81"/>
  <c r="B14" i="81"/>
  <c r="B15" i="81"/>
  <c r="B16" i="81"/>
  <c r="B17" i="81"/>
  <c r="B18" i="81"/>
  <c r="B19" i="81"/>
  <c r="B20" i="81"/>
  <c r="B21" i="81"/>
  <c r="B22" i="81"/>
  <c r="B23" i="81"/>
  <c r="B24" i="81"/>
  <c r="B25" i="81"/>
  <c r="B26" i="81"/>
  <c r="B27" i="81"/>
  <c r="B28" i="81"/>
  <c r="B29" i="81"/>
  <c r="B30" i="81"/>
  <c r="B31" i="81"/>
  <c r="B32" i="81"/>
  <c r="B33" i="81"/>
  <c r="B34" i="81"/>
  <c r="B35" i="81"/>
  <c r="B36" i="81"/>
  <c r="B37" i="81"/>
  <c r="B38" i="81"/>
  <c r="B11" i="75"/>
  <c r="B12" i="75"/>
  <c r="B13" i="75"/>
  <c r="B14" i="75"/>
  <c r="B15" i="75"/>
  <c r="B16" i="75"/>
  <c r="B17" i="75"/>
  <c r="B18" i="75"/>
  <c r="B19" i="75"/>
  <c r="B20" i="75"/>
  <c r="B21" i="75"/>
  <c r="B22" i="75"/>
  <c r="B23" i="75"/>
  <c r="B24" i="75"/>
  <c r="B25" i="75"/>
  <c r="B26" i="75"/>
  <c r="B27" i="75"/>
  <c r="B28" i="75"/>
  <c r="B29" i="75"/>
  <c r="B30" i="75"/>
  <c r="B31" i="75"/>
  <c r="B32" i="75"/>
  <c r="B33" i="75"/>
  <c r="B34" i="75"/>
  <c r="B35" i="75"/>
  <c r="B36" i="75"/>
  <c r="B37" i="75"/>
  <c r="B38" i="75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27" i="80"/>
  <c r="B28" i="80"/>
  <c r="B29" i="80"/>
  <c r="B30" i="80"/>
  <c r="B31" i="80"/>
  <c r="B32" i="80"/>
  <c r="B33" i="80"/>
  <c r="B34" i="80"/>
  <c r="B35" i="80"/>
  <c r="B36" i="80"/>
  <c r="B37" i="80"/>
  <c r="B38" i="80"/>
  <c r="S36" i="65" l="1"/>
  <c r="S34" i="65"/>
  <c r="S32" i="65"/>
  <c r="S31" i="65"/>
  <c r="S30" i="65"/>
  <c r="S29" i="65"/>
  <c r="S28" i="65"/>
  <c r="S26" i="65"/>
  <c r="S24" i="65"/>
  <c r="S23" i="65"/>
  <c r="S21" i="65"/>
  <c r="S20" i="65"/>
  <c r="S19" i="65"/>
  <c r="S18" i="65"/>
  <c r="S17" i="65"/>
  <c r="S15" i="65"/>
  <c r="S14" i="65"/>
  <c r="S12" i="65"/>
  <c r="S11" i="65"/>
  <c r="S10" i="65"/>
  <c r="S9" i="65"/>
  <c r="S8" i="65"/>
  <c r="S35" i="65"/>
  <c r="S33" i="65"/>
  <c r="S22" i="65"/>
  <c r="S25" i="65"/>
  <c r="S27" i="65"/>
  <c r="S13" i="65"/>
  <c r="S16" i="65"/>
  <c r="P38" i="65"/>
  <c r="Q38" i="65"/>
  <c r="G7" i="65" l="1"/>
  <c r="C41" i="95"/>
  <c r="A4" i="95"/>
  <c r="A3" i="95"/>
  <c r="G39" i="65" l="1"/>
  <c r="G42" i="65"/>
  <c r="G38" i="65"/>
  <c r="G40" i="65"/>
  <c r="G41" i="65"/>
  <c r="C7" i="65"/>
  <c r="A3" i="65"/>
  <c r="A3" i="78"/>
  <c r="A3" i="81"/>
  <c r="A3" i="75"/>
  <c r="A3" i="64"/>
  <c r="A3" i="63"/>
  <c r="A3" i="62"/>
  <c r="A3" i="80"/>
  <c r="G44" i="65" l="1"/>
  <c r="G43" i="65"/>
  <c r="C38" i="65"/>
  <c r="C39" i="65"/>
  <c r="C40" i="65"/>
  <c r="C41" i="65"/>
  <c r="C42" i="65"/>
  <c r="R7" i="65"/>
  <c r="R38" i="65" s="1"/>
  <c r="D7" i="65"/>
  <c r="E7" i="65"/>
  <c r="F7" i="65"/>
  <c r="K7" i="65"/>
  <c r="A1" i="65"/>
  <c r="B10" i="93"/>
  <c r="F40" i="65" l="1"/>
  <c r="F42" i="65"/>
  <c r="F38" i="65"/>
  <c r="F39" i="65"/>
  <c r="F41" i="65"/>
  <c r="E39" i="65"/>
  <c r="E42" i="65"/>
  <c r="E38" i="65"/>
  <c r="E40" i="65"/>
  <c r="E41" i="65"/>
  <c r="K40" i="65"/>
  <c r="K41" i="65"/>
  <c r="K39" i="65"/>
  <c r="K42" i="65"/>
  <c r="K43" i="65" s="1"/>
  <c r="D38" i="65"/>
  <c r="D39" i="65"/>
  <c r="D40" i="65"/>
  <c r="D41" i="65"/>
  <c r="D42" i="65"/>
  <c r="C44" i="65"/>
  <c r="C43" i="65"/>
  <c r="K44" i="65" l="1"/>
  <c r="D43" i="65"/>
  <c r="F44" i="65"/>
  <c r="F43" i="65"/>
  <c r="E44" i="65"/>
  <c r="E43" i="65"/>
  <c r="D44" i="65"/>
  <c r="Y22" i="65" l="1"/>
  <c r="N7" i="65"/>
  <c r="M7" i="65"/>
  <c r="L7" i="65"/>
  <c r="J7" i="65"/>
  <c r="I7" i="65"/>
  <c r="H7" i="65"/>
  <c r="B7" i="65"/>
  <c r="B10" i="78"/>
  <c r="A4" i="78"/>
  <c r="B10" i="81"/>
  <c r="A4" i="81"/>
  <c r="B10" i="75"/>
  <c r="A4" i="75"/>
  <c r="D41" i="64"/>
  <c r="B10" i="64"/>
  <c r="A4" i="64"/>
  <c r="B10" i="63"/>
  <c r="A4" i="63"/>
  <c r="B10" i="62"/>
  <c r="A4" i="62"/>
  <c r="B10" i="80"/>
  <c r="A4" i="80"/>
  <c r="B10" i="74"/>
  <c r="B10" i="91"/>
  <c r="N40" i="65" l="1"/>
  <c r="N42" i="65"/>
  <c r="N38" i="65"/>
  <c r="N39" i="65"/>
  <c r="N41" i="65"/>
  <c r="M39" i="65"/>
  <c r="M42" i="65"/>
  <c r="M38" i="65"/>
  <c r="M40" i="65"/>
  <c r="M41" i="65"/>
  <c r="L40" i="65"/>
  <c r="L42" i="65"/>
  <c r="L38" i="65"/>
  <c r="L39" i="65"/>
  <c r="L41" i="65"/>
  <c r="J39" i="65"/>
  <c r="J41" i="65"/>
  <c r="J38" i="65"/>
  <c r="J40" i="65"/>
  <c r="J42" i="65"/>
  <c r="J43" i="65" s="1"/>
  <c r="I39" i="65"/>
  <c r="I42" i="65"/>
  <c r="I38" i="65"/>
  <c r="I40" i="65"/>
  <c r="I41" i="65"/>
  <c r="H39" i="65"/>
  <c r="H41" i="65"/>
  <c r="H38" i="65"/>
  <c r="H40" i="65"/>
  <c r="H42" i="65"/>
  <c r="Y14" i="65"/>
  <c r="Z31" i="65"/>
  <c r="Y31" i="65"/>
  <c r="W31" i="65"/>
  <c r="V31" i="65"/>
  <c r="U30" i="65"/>
  <c r="Z30" i="65"/>
  <c r="Y30" i="65"/>
  <c r="W30" i="65"/>
  <c r="V30" i="65"/>
  <c r="Y25" i="65"/>
  <c r="Y29" i="65"/>
  <c r="V8" i="65"/>
  <c r="Z8" i="65"/>
  <c r="U9" i="65"/>
  <c r="W9" i="65"/>
  <c r="Y9" i="65"/>
  <c r="V10" i="65"/>
  <c r="Y10" i="65"/>
  <c r="V11" i="65"/>
  <c r="Z11" i="65"/>
  <c r="U12" i="65"/>
  <c r="W12" i="65"/>
  <c r="Y12" i="65"/>
  <c r="V13" i="65"/>
  <c r="Z13" i="65"/>
  <c r="U14" i="65"/>
  <c r="W14" i="65"/>
  <c r="V15" i="65"/>
  <c r="Z15" i="65"/>
  <c r="U16" i="65"/>
  <c r="W16" i="65"/>
  <c r="Y16" i="65"/>
  <c r="V17" i="65"/>
  <c r="Z17" i="65"/>
  <c r="U18" i="65"/>
  <c r="W18" i="65"/>
  <c r="Y18" i="65"/>
  <c r="U20" i="65"/>
  <c r="W20" i="65"/>
  <c r="Y20" i="65"/>
  <c r="V21" i="65"/>
  <c r="Z21" i="65"/>
  <c r="U22" i="65"/>
  <c r="W22" i="65"/>
  <c r="V23" i="65"/>
  <c r="Z23" i="65"/>
  <c r="U25" i="65"/>
  <c r="W25" i="65"/>
  <c r="Y26" i="65"/>
  <c r="V28" i="65"/>
  <c r="Z28" i="65"/>
  <c r="U29" i="65"/>
  <c r="W29" i="65"/>
  <c r="U31" i="65"/>
  <c r="U8" i="65"/>
  <c r="W8" i="65"/>
  <c r="Y8" i="65"/>
  <c r="V9" i="65"/>
  <c r="Z9" i="65"/>
  <c r="U10" i="65"/>
  <c r="W10" i="65"/>
  <c r="Z10" i="65"/>
  <c r="U11" i="65"/>
  <c r="W11" i="65"/>
  <c r="Y11" i="65"/>
  <c r="V12" i="65"/>
  <c r="Z12" i="65"/>
  <c r="U13" i="65"/>
  <c r="W13" i="65"/>
  <c r="Y13" i="65"/>
  <c r="V14" i="65"/>
  <c r="Z14" i="65"/>
  <c r="U15" i="65"/>
  <c r="W15" i="65"/>
  <c r="Y15" i="65"/>
  <c r="V16" i="65"/>
  <c r="Z16" i="65"/>
  <c r="U17" i="65"/>
  <c r="W17" i="65"/>
  <c r="Y17" i="65"/>
  <c r="V18" i="65"/>
  <c r="Z18" i="65"/>
  <c r="V20" i="65"/>
  <c r="Z20" i="65"/>
  <c r="U21" i="65"/>
  <c r="W21" i="65"/>
  <c r="Y21" i="65"/>
  <c r="V22" i="65"/>
  <c r="Z22" i="65"/>
  <c r="U23" i="65"/>
  <c r="W23" i="65"/>
  <c r="Y23" i="65"/>
  <c r="U24" i="65"/>
  <c r="V25" i="65"/>
  <c r="Z25" i="65"/>
  <c r="U28" i="65"/>
  <c r="W28" i="65"/>
  <c r="Y28" i="65"/>
  <c r="V29" i="65"/>
  <c r="Z29" i="65"/>
  <c r="V27" i="65"/>
  <c r="Z27" i="65"/>
  <c r="U27" i="65"/>
  <c r="W27" i="65"/>
  <c r="Y27" i="65"/>
  <c r="U26" i="65"/>
  <c r="W26" i="65"/>
  <c r="V26" i="65"/>
  <c r="Z26" i="65"/>
  <c r="W24" i="65"/>
  <c r="Y24" i="65"/>
  <c r="V24" i="65"/>
  <c r="Z24" i="65"/>
  <c r="V19" i="65"/>
  <c r="Z19" i="65"/>
  <c r="U19" i="65"/>
  <c r="W19" i="65"/>
  <c r="Y19" i="65"/>
  <c r="S7" i="65"/>
  <c r="U7" i="65"/>
  <c r="W7" i="65"/>
  <c r="Y7" i="65"/>
  <c r="V7" i="65"/>
  <c r="Z7" i="65"/>
  <c r="H43" i="65" l="1"/>
  <c r="AA24" i="65"/>
  <c r="AA14" i="65"/>
  <c r="T9" i="65"/>
  <c r="T11" i="65"/>
  <c r="T13" i="65"/>
  <c r="T15" i="65"/>
  <c r="T17" i="65"/>
  <c r="T19" i="65"/>
  <c r="T21" i="65"/>
  <c r="T23" i="65"/>
  <c r="T25" i="65"/>
  <c r="T27" i="65"/>
  <c r="T29" i="65"/>
  <c r="T31" i="65"/>
  <c r="T33" i="65"/>
  <c r="T35" i="65"/>
  <c r="T8" i="65"/>
  <c r="T10" i="65"/>
  <c r="T12" i="65"/>
  <c r="T14" i="65"/>
  <c r="T16" i="65"/>
  <c r="T18" i="65"/>
  <c r="T20" i="65"/>
  <c r="T22" i="65"/>
  <c r="T24" i="65"/>
  <c r="T26" i="65"/>
  <c r="T28" i="65"/>
  <c r="T30" i="65"/>
  <c r="T32" i="65"/>
  <c r="T34" i="65"/>
  <c r="T36" i="65"/>
  <c r="M44" i="65"/>
  <c r="S38" i="65"/>
  <c r="N44" i="65"/>
  <c r="N43" i="65"/>
  <c r="M43" i="65"/>
  <c r="L44" i="65"/>
  <c r="L43" i="65"/>
  <c r="J44" i="65"/>
  <c r="I44" i="65"/>
  <c r="I43" i="65"/>
  <c r="H44" i="65"/>
  <c r="AA12" i="65"/>
  <c r="T7" i="65"/>
  <c r="AA22" i="65"/>
  <c r="AA20" i="65"/>
  <c r="X14" i="65"/>
  <c r="X12" i="65"/>
  <c r="U38" i="65"/>
  <c r="R43" i="65" s="1"/>
  <c r="X20" i="65"/>
  <c r="X29" i="65"/>
  <c r="X22" i="65"/>
  <c r="X25" i="65"/>
  <c r="AA7" i="65"/>
  <c r="AA29" i="65"/>
  <c r="AA25" i="65"/>
  <c r="AA18" i="65"/>
  <c r="AA16" i="65"/>
  <c r="X9" i="65"/>
  <c r="X24" i="65"/>
  <c r="AA30" i="65"/>
  <c r="AA31" i="65"/>
  <c r="X18" i="65"/>
  <c r="X16" i="65"/>
  <c r="AA9" i="65"/>
  <c r="X30" i="65"/>
  <c r="X31" i="65"/>
  <c r="AA26" i="65"/>
  <c r="X7" i="65"/>
  <c r="AA28" i="65"/>
  <c r="X23" i="65"/>
  <c r="AA21" i="65"/>
  <c r="X17" i="65"/>
  <c r="X15" i="65"/>
  <c r="AA13" i="65"/>
  <c r="AA11" i="65"/>
  <c r="X8" i="65"/>
  <c r="X27" i="65"/>
  <c r="AA10" i="65"/>
  <c r="X28" i="65"/>
  <c r="AA23" i="65"/>
  <c r="X21" i="65"/>
  <c r="AA17" i="65"/>
  <c r="AA15" i="65"/>
  <c r="X13" i="65"/>
  <c r="X11" i="65"/>
  <c r="X10" i="65"/>
  <c r="AA8" i="65"/>
  <c r="AA27" i="65"/>
  <c r="X26" i="65"/>
  <c r="AA19" i="65"/>
  <c r="X19" i="65"/>
  <c r="Y39" i="65"/>
  <c r="Y38" i="65"/>
  <c r="X38" i="65" l="1"/>
  <c r="R44" i="65" s="1"/>
  <c r="V44" i="65"/>
  <c r="AA38" i="65"/>
</calcChain>
</file>

<file path=xl/sharedStrings.xml><?xml version="1.0" encoding="utf-8"?>
<sst xmlns="http://schemas.openxmlformats.org/spreadsheetml/2006/main" count="412" uniqueCount="134">
  <si>
    <t>№</t>
  </si>
  <si>
    <t>Фамилия, имя и отчество</t>
  </si>
  <si>
    <t>Подпись преподавателя</t>
  </si>
  <si>
    <t xml:space="preserve">Оценка </t>
  </si>
  <si>
    <t>№ п/п</t>
  </si>
  <si>
    <t>Фамилия и инициалы студента</t>
  </si>
  <si>
    <t>пропущ. часов</t>
  </si>
  <si>
    <t>по болезни</t>
  </si>
  <si>
    <t>по неув. пр.</t>
  </si>
  <si>
    <t>Средний балл</t>
  </si>
  <si>
    <t>Ведомость результатов промежуточной аттестации</t>
  </si>
  <si>
    <t>Преподаватель</t>
  </si>
  <si>
    <t>Преподаватель_____________</t>
  </si>
  <si>
    <t>«___»   ________  20____ г.</t>
  </si>
  <si>
    <t>Номер экзаменационного билета(задания, варианта)</t>
  </si>
  <si>
    <t xml:space="preserve">Учебная дисциплина           </t>
  </si>
  <si>
    <t>Учебная дисциплина            Иностранный язык</t>
  </si>
  <si>
    <t>Иностранный язык</t>
  </si>
  <si>
    <t>Зачет</t>
  </si>
  <si>
    <t>Физическая культура</t>
  </si>
  <si>
    <t>Форма   аттестации</t>
  </si>
  <si>
    <t>всего</t>
  </si>
  <si>
    <t>в том числе</t>
  </si>
  <si>
    <t>Рейтинг</t>
  </si>
  <si>
    <t>Задолжники</t>
  </si>
  <si>
    <t>Хор. Отл.</t>
  </si>
  <si>
    <t>Тройки 1-2.</t>
  </si>
  <si>
    <t>Отличники</t>
  </si>
  <si>
    <t>Итого:                 5</t>
  </si>
  <si>
    <t>Успеваемость общ.</t>
  </si>
  <si>
    <t>Успеваемость кач.</t>
  </si>
  <si>
    <t>Ведомость успеваемости сводная</t>
  </si>
  <si>
    <t>Аттестация в виде экзамена</t>
  </si>
  <si>
    <t>Аттестация без экзамена</t>
  </si>
  <si>
    <t>Экзамен</t>
  </si>
  <si>
    <t>Хаславская Ж.Т.</t>
  </si>
  <si>
    <t xml:space="preserve">      Куповых И.О.</t>
  </si>
  <si>
    <t>Обществознание</t>
  </si>
  <si>
    <t>Кононова Л.М.</t>
  </si>
  <si>
    <t>История</t>
  </si>
  <si>
    <t>Литература</t>
  </si>
  <si>
    <t>Информатика</t>
  </si>
  <si>
    <t>Муравьева В.В.</t>
  </si>
  <si>
    <t>Бабкин С.И.</t>
  </si>
  <si>
    <t>Математика</t>
  </si>
  <si>
    <t>Ин.яз</t>
  </si>
  <si>
    <t>Физкультура</t>
  </si>
  <si>
    <t>ОБЖ</t>
  </si>
  <si>
    <t xml:space="preserve"> Куповых И. О.</t>
  </si>
  <si>
    <t>Учебная дисциплина                   Химия</t>
  </si>
  <si>
    <t>Химия</t>
  </si>
  <si>
    <t>Физика</t>
  </si>
  <si>
    <t>Биология</t>
  </si>
  <si>
    <t>Члены комиссии</t>
  </si>
  <si>
    <t>Подпись преподавателей</t>
  </si>
  <si>
    <t>Члены комиссии_____________</t>
  </si>
  <si>
    <t>Кузнецов В.А., Семененко С.И.</t>
  </si>
  <si>
    <t>Основы безопасности жизнедеятельности</t>
  </si>
  <si>
    <t>Морозова О.Н.</t>
  </si>
  <si>
    <t xml:space="preserve">                                             __________________</t>
  </si>
  <si>
    <t xml:space="preserve">                                              __________________</t>
  </si>
  <si>
    <t>Миц И.П.</t>
  </si>
  <si>
    <t>Шаронова С.И.</t>
  </si>
  <si>
    <t xml:space="preserve">Сеитова С.В. </t>
  </si>
  <si>
    <t>ГБПОУ  РО "ТКМП"</t>
  </si>
  <si>
    <t>Малова О.А.</t>
  </si>
  <si>
    <t>Хаславская Ж.Т., Муравьева В.В., Медведева Т.Н.</t>
  </si>
  <si>
    <t>Номер экзаменационного билета (задания, варианта)</t>
  </si>
  <si>
    <t>Учебная дисциплина             Математика</t>
  </si>
  <si>
    <t>Медведева Т.Н.</t>
  </si>
  <si>
    <t>Кривовид Г.Г.</t>
  </si>
  <si>
    <t xml:space="preserve">            __________  Миц И.П.</t>
  </si>
  <si>
    <t xml:space="preserve">                            ____________</t>
  </si>
  <si>
    <t>Дрыгин С.А., Маглич М.О.</t>
  </si>
  <si>
    <t xml:space="preserve"> Дрыгин С.А., Маглич М.О.</t>
  </si>
  <si>
    <t>Учебная дисциплина                   Литература</t>
  </si>
  <si>
    <t xml:space="preserve">Русский Язык </t>
  </si>
  <si>
    <t xml:space="preserve">Номер экзаменационного билета </t>
  </si>
  <si>
    <t>Кривовид В.В.</t>
  </si>
  <si>
    <t>Никитина Е.А.</t>
  </si>
  <si>
    <t>Гребенюк А.А.</t>
  </si>
  <si>
    <t>Астрономия</t>
  </si>
  <si>
    <t>Аксенов Д.А.</t>
  </si>
  <si>
    <t>Ефремов А.Д.</t>
  </si>
  <si>
    <t>Жижко А.А.</t>
  </si>
  <si>
    <t>Зубарев Д.С.</t>
  </si>
  <si>
    <t>Калюжный А.И.</t>
  </si>
  <si>
    <t>Каралка В.А.</t>
  </si>
  <si>
    <t>Клепцын Д.А.</t>
  </si>
  <si>
    <t>Кобозев С.Д.</t>
  </si>
  <si>
    <t>Кравцов Б.А.</t>
  </si>
  <si>
    <t>Куренков Т.В.</t>
  </si>
  <si>
    <t>Кузнецов Н.В.</t>
  </si>
  <si>
    <t>Логвиненко Н.А.</t>
  </si>
  <si>
    <t>Малина А.Н.</t>
  </si>
  <si>
    <t>Мандрин К.О.</t>
  </si>
  <si>
    <t>Милютин  И.К.</t>
  </si>
  <si>
    <t>Мухин Д.М.</t>
  </si>
  <si>
    <t>Полтавчеко А.В.</t>
  </si>
  <si>
    <t>Сидоров К.Д.</t>
  </si>
  <si>
    <t>Агодисян  А.С.</t>
  </si>
  <si>
    <t>Цалко Н.К.</t>
  </si>
  <si>
    <t>Шульгин И.С.</t>
  </si>
  <si>
    <t>Чумаченко Ю. А.</t>
  </si>
  <si>
    <t>Кан С.Д.</t>
  </si>
  <si>
    <t>Кузнецов И. А.</t>
  </si>
  <si>
    <t xml:space="preserve">Кузовкин А. А. </t>
  </si>
  <si>
    <t>Рагулин М. Г.</t>
  </si>
  <si>
    <t>Розенфельд Д. С.</t>
  </si>
  <si>
    <t>Дущенко А. Ю.</t>
  </si>
  <si>
    <t>Полтарушникова С.М.</t>
  </si>
  <si>
    <t>Форма аттестации                  Экзамен</t>
  </si>
  <si>
    <t>Специальность   11.02.01        Радиоаппаратостроение</t>
  </si>
  <si>
    <r>
      <t xml:space="preserve">Члены комиссии                   </t>
    </r>
    <r>
      <rPr>
        <sz val="14"/>
        <rFont val="Times New Roman"/>
        <family val="1"/>
        <charset val="204"/>
      </rPr>
      <t xml:space="preserve"> Морозова О.Н.,Сеитова С.В., Никитина Е.А.</t>
    </r>
  </si>
  <si>
    <t xml:space="preserve">  Учебная группа   Р-119        Учебный год   2019/2020       Семестр 2</t>
  </si>
  <si>
    <r>
      <t xml:space="preserve">Члены комиссии                   </t>
    </r>
    <r>
      <rPr>
        <sz val="14"/>
        <rFont val="Times New Roman"/>
        <family val="1"/>
        <charset val="204"/>
      </rPr>
      <t>Сеитова С.В.</t>
    </r>
  </si>
  <si>
    <t xml:space="preserve">  Учебная группа   Р-119        Учебный год   2019/2020       Семестр 2 </t>
  </si>
  <si>
    <t>Форма аттестации                    Экзамен</t>
  </si>
  <si>
    <t>Учебная дисциплина               Физика</t>
  </si>
  <si>
    <t>Учебная дисциплина             Русский язык</t>
  </si>
  <si>
    <t>Учебная дисциплина                    Информатика</t>
  </si>
  <si>
    <t>Специальность   11.02.01              Радиоаппаратостроение</t>
  </si>
  <si>
    <t>Учебная дисциплина             Физика</t>
  </si>
  <si>
    <r>
      <t xml:space="preserve">Члены комиссии                   </t>
    </r>
    <r>
      <rPr>
        <sz val="14"/>
        <rFont val="Times New Roman"/>
        <family val="1"/>
        <charset val="204"/>
      </rPr>
      <t>Остапенко В.В.</t>
    </r>
  </si>
  <si>
    <t>Остапенко В.В.</t>
  </si>
  <si>
    <t>Шаронова С.И., Остапенко В.В., Миц И.П.</t>
  </si>
  <si>
    <r>
      <t xml:space="preserve">Члены комиссии                   </t>
    </r>
    <r>
      <rPr>
        <sz val="14"/>
        <rFont val="Times New Roman"/>
        <family val="1"/>
        <charset val="204"/>
      </rPr>
      <t>Кривовид В.В.</t>
    </r>
  </si>
  <si>
    <t>Кривовид Г.Г., Кривовид В.В., Малова О.А.</t>
  </si>
  <si>
    <t>Учебная дисциплина             Информатика</t>
  </si>
  <si>
    <r>
      <t xml:space="preserve">Члены комиссии                   </t>
    </r>
    <r>
      <rPr>
        <sz val="14"/>
        <rFont val="Times New Roman"/>
        <family val="1"/>
        <charset val="204"/>
      </rPr>
      <t>Муравьева В.В.</t>
    </r>
  </si>
  <si>
    <t>Ведомость итоговых результатов</t>
  </si>
  <si>
    <t>Учебная дисциплина                  Биология</t>
  </si>
  <si>
    <t>Домбрин И.М.</t>
  </si>
  <si>
    <t xml:space="preserve">     Домбрин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</si>
</sst>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0"/>
      <name val="Arial Cyr"/>
      <charset val="204"/>
    </font>
    <font>
      <u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7" fillId="0" borderId="0"/>
  </cellStyleXfs>
  <cellXfs count="245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19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/>
    <xf numFmtId="0" fontId="13" fillId="0" borderId="1" xfId="0" applyFont="1" applyBorder="1" applyAlignment="1">
      <alignment horizontal="center"/>
    </xf>
    <xf numFmtId="0" fontId="13" fillId="0" borderId="4" xfId="0" applyFont="1" applyBorder="1"/>
    <xf numFmtId="0" fontId="19" fillId="0" borderId="2" xfId="0" applyFont="1" applyBorder="1" applyAlignment="1">
      <alignment vertical="top" wrapText="1"/>
    </xf>
    <xf numFmtId="0" fontId="13" fillId="0" borderId="5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/>
    <xf numFmtId="0" fontId="6" fillId="0" borderId="0" xfId="0" applyFont="1"/>
    <xf numFmtId="0" fontId="9" fillId="0" borderId="0" xfId="0" applyFont="1" applyAlignment="1"/>
    <xf numFmtId="0" fontId="9" fillId="0" borderId="3" xfId="0" applyFont="1" applyBorder="1" applyAlignment="1" applyProtection="1">
      <protection locked="0"/>
    </xf>
    <xf numFmtId="0" fontId="15" fillId="0" borderId="0" xfId="0" applyFont="1"/>
    <xf numFmtId="0" fontId="13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7" xfId="0" applyFont="1" applyBorder="1" applyAlignment="1"/>
    <xf numFmtId="0" fontId="16" fillId="0" borderId="0" xfId="1"/>
    <xf numFmtId="0" fontId="16" fillId="0" borderId="0" xfId="1" applyAlignment="1"/>
    <xf numFmtId="0" fontId="8" fillId="0" borderId="0" xfId="1" applyFont="1" applyAlignment="1"/>
    <xf numFmtId="0" fontId="16" fillId="0" borderId="9" xfId="1" applyBorder="1" applyAlignment="1">
      <alignment textRotation="90"/>
    </xf>
    <xf numFmtId="0" fontId="16" fillId="0" borderId="0" xfId="1" applyAlignment="1">
      <alignment textRotation="90"/>
    </xf>
    <xf numFmtId="0" fontId="7" fillId="0" borderId="10" xfId="2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" xfId="2" applyFont="1" applyBorder="1" applyAlignment="1"/>
    <xf numFmtId="0" fontId="7" fillId="0" borderId="1" xfId="2" applyBorder="1"/>
    <xf numFmtId="0" fontId="7" fillId="0" borderId="11" xfId="2" applyBorder="1"/>
    <xf numFmtId="2" fontId="7" fillId="0" borderId="13" xfId="2" applyNumberFormat="1" applyBorder="1"/>
    <xf numFmtId="0" fontId="7" fillId="0" borderId="14" xfId="2" applyBorder="1"/>
    <xf numFmtId="0" fontId="4" fillId="0" borderId="1" xfId="2" applyFont="1" applyBorder="1"/>
    <xf numFmtId="0" fontId="16" fillId="0" borderId="1" xfId="1" applyBorder="1"/>
    <xf numFmtId="0" fontId="16" fillId="0" borderId="17" xfId="1" applyBorder="1"/>
    <xf numFmtId="0" fontId="7" fillId="0" borderId="9" xfId="2" applyBorder="1"/>
    <xf numFmtId="2" fontId="7" fillId="0" borderId="18" xfId="2" applyNumberFormat="1" applyBorder="1"/>
    <xf numFmtId="0" fontId="7" fillId="0" borderId="19" xfId="2" applyBorder="1"/>
    <xf numFmtId="0" fontId="16" fillId="0" borderId="20" xfId="1" applyFill="1" applyBorder="1" applyAlignment="1">
      <alignment horizontal="center"/>
    </xf>
    <xf numFmtId="0" fontId="16" fillId="0" borderId="21" xfId="1" applyBorder="1" applyAlignment="1">
      <alignment textRotation="90"/>
    </xf>
    <xf numFmtId="0" fontId="16" fillId="0" borderId="8" xfId="1" applyBorder="1"/>
    <xf numFmtId="0" fontId="4" fillId="0" borderId="23" xfId="1" applyFont="1" applyBorder="1"/>
    <xf numFmtId="0" fontId="4" fillId="0" borderId="25" xfId="1" applyFont="1" applyBorder="1"/>
    <xf numFmtId="0" fontId="16" fillId="0" borderId="26" xfId="1" applyFill="1" applyBorder="1" applyAlignment="1">
      <alignment horizontal="center"/>
    </xf>
    <xf numFmtId="0" fontId="3" fillId="0" borderId="27" xfId="1" applyFont="1" applyBorder="1" applyAlignment="1">
      <alignment horizontal="left" vertical="top" wrapText="1"/>
    </xf>
    <xf numFmtId="0" fontId="16" fillId="0" borderId="28" xfId="1" applyBorder="1" applyAlignment="1">
      <alignment textRotation="90"/>
    </xf>
    <xf numFmtId="0" fontId="16" fillId="0" borderId="29" xfId="1" applyBorder="1"/>
    <xf numFmtId="0" fontId="16" fillId="0" borderId="30" xfId="1" applyBorder="1"/>
    <xf numFmtId="0" fontId="16" fillId="0" borderId="31" xfId="1" applyBorder="1"/>
    <xf numFmtId="0" fontId="16" fillId="0" borderId="32" xfId="1" applyBorder="1"/>
    <xf numFmtId="0" fontId="16" fillId="0" borderId="10" xfId="1" applyFill="1" applyBorder="1" applyAlignment="1">
      <alignment horizontal="center"/>
    </xf>
    <xf numFmtId="0" fontId="3" fillId="0" borderId="15" xfId="1" applyFont="1" applyBorder="1" applyAlignment="1">
      <alignment horizontal="right" vertical="top" wrapText="1"/>
    </xf>
    <xf numFmtId="0" fontId="16" fillId="0" borderId="18" xfId="1" applyBorder="1" applyAlignment="1">
      <alignment textRotation="90"/>
    </xf>
    <xf numFmtId="0" fontId="16" fillId="0" borderId="9" xfId="1" applyBorder="1"/>
    <xf numFmtId="0" fontId="16" fillId="0" borderId="14" xfId="1" applyBorder="1"/>
    <xf numFmtId="0" fontId="3" fillId="0" borderId="10" xfId="1" applyFont="1" applyBorder="1" applyAlignment="1">
      <alignment horizontal="right" vertical="top" wrapText="1"/>
    </xf>
    <xf numFmtId="0" fontId="16" fillId="0" borderId="13" xfId="1" applyBorder="1" applyAlignment="1">
      <alignment textRotation="90"/>
    </xf>
    <xf numFmtId="0" fontId="16" fillId="0" borderId="11" xfId="1" applyBorder="1"/>
    <xf numFmtId="0" fontId="3" fillId="0" borderId="10" xfId="1" applyFont="1" applyBorder="1"/>
    <xf numFmtId="0" fontId="16" fillId="0" borderId="0" xfId="1" applyBorder="1"/>
    <xf numFmtId="0" fontId="2" fillId="0" borderId="10" xfId="1" applyFont="1" applyBorder="1" applyAlignment="1">
      <alignment horizontal="justify" vertical="top" wrapText="1"/>
    </xf>
    <xf numFmtId="0" fontId="16" fillId="0" borderId="20" xfId="1" applyBorder="1"/>
    <xf numFmtId="0" fontId="2" fillId="0" borderId="20" xfId="1" applyFont="1" applyBorder="1" applyAlignment="1">
      <alignment horizontal="justify" vertical="top" wrapText="1"/>
    </xf>
    <xf numFmtId="0" fontId="16" fillId="0" borderId="24" xfId="1" applyFill="1" applyBorder="1" applyAlignment="1">
      <alignment textRotation="90"/>
    </xf>
    <xf numFmtId="0" fontId="16" fillId="0" borderId="25" xfId="1" applyBorder="1"/>
    <xf numFmtId="0" fontId="2" fillId="0" borderId="0" xfId="1" applyFont="1" applyBorder="1" applyAlignment="1">
      <alignment horizontal="justify" vertical="top" wrapText="1"/>
    </xf>
    <xf numFmtId="0" fontId="2" fillId="0" borderId="13" xfId="2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1" xfId="0" applyBorder="1"/>
    <xf numFmtId="1" fontId="16" fillId="0" borderId="13" xfId="1" applyNumberFormat="1" applyFill="1" applyBorder="1" applyAlignment="1">
      <alignment textRotation="90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47" xfId="1" applyFont="1" applyBorder="1"/>
    <xf numFmtId="0" fontId="4" fillId="0" borderId="8" xfId="1" applyFont="1" applyBorder="1"/>
    <xf numFmtId="0" fontId="20" fillId="0" borderId="14" xfId="1" applyFont="1" applyBorder="1"/>
    <xf numFmtId="0" fontId="13" fillId="0" borderId="48" xfId="1" applyFont="1" applyBorder="1" applyAlignment="1">
      <alignment horizontal="justify"/>
    </xf>
    <xf numFmtId="0" fontId="7" fillId="0" borderId="46" xfId="2" applyBorder="1"/>
    <xf numFmtId="0" fontId="16" fillId="0" borderId="1" xfId="1" applyBorder="1" applyAlignment="1">
      <alignment textRotation="90" wrapText="1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9" fillId="0" borderId="1" xfId="0" applyFont="1" applyBorder="1" applyAlignment="1">
      <alignment horizontal="justify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7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1" xfId="2" applyFont="1" applyBorder="1"/>
    <xf numFmtId="165" fontId="4" fillId="0" borderId="24" xfId="1" applyNumberFormat="1" applyFont="1" applyBorder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3" fillId="0" borderId="7" xfId="0" applyFont="1" applyBorder="1" applyAlignment="1">
      <alignment horizontal="center"/>
    </xf>
    <xf numFmtId="0" fontId="2" fillId="0" borderId="49" xfId="2" applyFont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0" fontId="9" fillId="0" borderId="0" xfId="0" applyFont="1" applyAlignment="1"/>
    <xf numFmtId="1" fontId="16" fillId="0" borderId="0" xfId="1" applyNumberFormat="1"/>
    <xf numFmtId="164" fontId="16" fillId="0" borderId="0" xfId="1" applyNumberFormat="1"/>
    <xf numFmtId="164" fontId="16" fillId="0" borderId="23" xfId="1" applyNumberFormat="1" applyBorder="1"/>
    <xf numFmtId="164" fontId="16" fillId="0" borderId="11" xfId="1" applyNumberFormat="1" applyBorder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2" fillId="2" borderId="16" xfId="2" applyFont="1" applyFill="1" applyBorder="1" applyAlignment="1">
      <alignment horizontal="center"/>
    </xf>
    <xf numFmtId="0" fontId="7" fillId="0" borderId="2" xfId="2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8" fillId="0" borderId="41" xfId="1" applyFont="1" applyBorder="1" applyAlignment="1">
      <alignment horizontal="center" wrapText="1"/>
    </xf>
    <xf numFmtId="0" fontId="16" fillId="0" borderId="53" xfId="1" applyBorder="1" applyAlignment="1">
      <alignment textRotation="90"/>
    </xf>
    <xf numFmtId="0" fontId="16" fillId="0" borderId="12" xfId="1" applyBorder="1" applyAlignment="1">
      <alignment textRotation="90"/>
    </xf>
    <xf numFmtId="0" fontId="16" fillId="0" borderId="34" xfId="1" applyBorder="1" applyAlignment="1">
      <alignment textRotation="90"/>
    </xf>
    <xf numFmtId="0" fontId="16" fillId="0" borderId="4" xfId="1" applyBorder="1" applyAlignment="1">
      <alignment textRotation="90"/>
    </xf>
    <xf numFmtId="1" fontId="16" fillId="0" borderId="4" xfId="1" applyNumberFormat="1" applyFill="1" applyBorder="1" applyAlignment="1">
      <alignment textRotation="90"/>
    </xf>
    <xf numFmtId="0" fontId="16" fillId="0" borderId="47" xfId="1" applyFill="1" applyBorder="1" applyAlignment="1">
      <alignment textRotation="90"/>
    </xf>
    <xf numFmtId="0" fontId="9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/>
    <xf numFmtId="0" fontId="7" fillId="0" borderId="0" xfId="0" applyFont="1" applyBorder="1" applyAlignment="1">
      <alignment horizontal="center"/>
    </xf>
    <xf numFmtId="0" fontId="14" fillId="0" borderId="0" xfId="0" applyFont="1"/>
    <xf numFmtId="0" fontId="6" fillId="0" borderId="0" xfId="0" applyFont="1"/>
    <xf numFmtId="0" fontId="9" fillId="0" borderId="0" xfId="0" applyFont="1" applyAlignment="1"/>
    <xf numFmtId="0" fontId="15" fillId="0" borderId="0" xfId="0" applyFont="1"/>
    <xf numFmtId="0" fontId="9" fillId="0" borderId="0" xfId="0" applyFont="1" applyBorder="1" applyAlignment="1">
      <alignment horizontal="left"/>
    </xf>
    <xf numFmtId="0" fontId="0" fillId="0" borderId="1" xfId="0" applyBorder="1"/>
    <xf numFmtId="0" fontId="9" fillId="0" borderId="0" xfId="0" applyFont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9" fillId="0" borderId="3" xfId="0" applyFont="1" applyBorder="1" applyAlignment="1"/>
    <xf numFmtId="0" fontId="0" fillId="0" borderId="0" xfId="0" applyBorder="1" applyAlignment="1">
      <alignment horizontal="left"/>
    </xf>
    <xf numFmtId="0" fontId="2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16" fillId="0" borderId="12" xfId="0" applyFont="1" applyBorder="1" applyAlignment="1">
      <alignment horizontal="center" textRotation="90" shrinkToFit="1"/>
    </xf>
    <xf numFmtId="0" fontId="16" fillId="0" borderId="53" xfId="0" applyFont="1" applyBorder="1" applyAlignment="1">
      <alignment horizontal="center" textRotation="90" shrinkToFit="1"/>
    </xf>
    <xf numFmtId="0" fontId="18" fillId="0" borderId="40" xfId="1" applyFont="1" applyBorder="1" applyAlignment="1">
      <alignment horizontal="center" wrapText="1"/>
    </xf>
    <xf numFmtId="0" fontId="18" fillId="0" borderId="41" xfId="1" applyFont="1" applyBorder="1" applyAlignment="1">
      <alignment horizontal="center" wrapText="1"/>
    </xf>
    <xf numFmtId="0" fontId="18" fillId="0" borderId="33" xfId="1" applyFont="1" applyBorder="1" applyAlignment="1">
      <alignment horizontal="center" wrapText="1"/>
    </xf>
    <xf numFmtId="0" fontId="16" fillId="0" borderId="29" xfId="1" applyFont="1" applyBorder="1" applyAlignment="1">
      <alignment textRotation="90" shrinkToFit="1"/>
    </xf>
    <xf numFmtId="0" fontId="18" fillId="0" borderId="22" xfId="1" applyFont="1" applyBorder="1" applyAlignment="1">
      <alignment textRotation="90" shrinkToFit="1"/>
    </xf>
    <xf numFmtId="0" fontId="7" fillId="0" borderId="19" xfId="1" applyFont="1" applyBorder="1" applyAlignment="1">
      <alignment textRotation="90"/>
    </xf>
    <xf numFmtId="0" fontId="7" fillId="0" borderId="45" xfId="1" applyFont="1" applyBorder="1" applyAlignment="1">
      <alignment textRotation="90"/>
    </xf>
    <xf numFmtId="0" fontId="16" fillId="0" borderId="52" xfId="1" applyBorder="1" applyAlignment="1">
      <alignment horizontal="center" textRotation="255" wrapText="1"/>
    </xf>
    <xf numFmtId="0" fontId="16" fillId="0" borderId="24" xfId="1" applyBorder="1" applyAlignment="1">
      <alignment horizontal="center" textRotation="255" wrapText="1"/>
    </xf>
    <xf numFmtId="0" fontId="16" fillId="0" borderId="6" xfId="1" applyBorder="1" applyAlignment="1">
      <alignment horizontal="center" wrapText="1"/>
    </xf>
    <xf numFmtId="0" fontId="16" fillId="0" borderId="3" xfId="1" applyBorder="1" applyAlignment="1">
      <alignment horizontal="center" wrapText="1"/>
    </xf>
    <xf numFmtId="0" fontId="16" fillId="0" borderId="29" xfId="0" applyFont="1" applyBorder="1" applyAlignment="1">
      <alignment textRotation="90" shrinkToFit="1"/>
    </xf>
    <xf numFmtId="0" fontId="18" fillId="0" borderId="22" xfId="0" applyFont="1" applyBorder="1" applyAlignment="1">
      <alignment textRotation="90" shrinkToFit="1"/>
    </xf>
    <xf numFmtId="0" fontId="7" fillId="0" borderId="18" xfId="1" applyFont="1" applyBorder="1" applyAlignment="1">
      <alignment horizontal="center" textRotation="90" wrapText="1"/>
    </xf>
    <xf numFmtId="0" fontId="7" fillId="0" borderId="39" xfId="1" applyFont="1" applyBorder="1" applyAlignment="1">
      <alignment horizontal="center" textRotation="90" wrapText="1"/>
    </xf>
    <xf numFmtId="0" fontId="16" fillId="0" borderId="51" xfId="0" applyFont="1" applyBorder="1" applyAlignment="1">
      <alignment horizontal="center" textRotation="90" shrinkToFit="1"/>
    </xf>
    <xf numFmtId="0" fontId="16" fillId="0" borderId="48" xfId="0" applyFont="1" applyBorder="1" applyAlignment="1">
      <alignment horizontal="center" textRotation="90" shrinkToFit="1"/>
    </xf>
    <xf numFmtId="0" fontId="8" fillId="0" borderId="0" xfId="1" applyFont="1" applyAlignment="1">
      <alignment horizontal="center"/>
    </xf>
    <xf numFmtId="0" fontId="16" fillId="0" borderId="42" xfId="1" applyBorder="1" applyAlignment="1">
      <alignment textRotation="90"/>
    </xf>
    <xf numFmtId="0" fontId="16" fillId="0" borderId="29" xfId="1" applyFont="1" applyBorder="1" applyAlignment="1">
      <alignment textRotation="90"/>
    </xf>
    <xf numFmtId="0" fontId="18" fillId="0" borderId="22" xfId="1" applyFont="1" applyBorder="1" applyAlignment="1">
      <alignment textRotation="90"/>
    </xf>
    <xf numFmtId="0" fontId="16" fillId="0" borderId="31" xfId="1" applyFont="1" applyBorder="1" applyAlignment="1">
      <alignment textRotation="90" shrinkToFit="1"/>
    </xf>
    <xf numFmtId="0" fontId="18" fillId="0" borderId="8" xfId="1" applyFont="1" applyBorder="1" applyAlignment="1">
      <alignment textRotation="90" shrinkToFit="1"/>
    </xf>
    <xf numFmtId="0" fontId="16" fillId="0" borderId="35" xfId="1" applyBorder="1" applyAlignment="1">
      <alignment horizontal="center" wrapText="1"/>
    </xf>
    <xf numFmtId="0" fontId="16" fillId="0" borderId="36" xfId="1" applyBorder="1" applyAlignment="1">
      <alignment horizontal="center" wrapText="1"/>
    </xf>
    <xf numFmtId="0" fontId="16" fillId="0" borderId="37" xfId="1" applyBorder="1" applyAlignment="1">
      <alignment horizontal="center" wrapText="1"/>
    </xf>
    <xf numFmtId="0" fontId="16" fillId="0" borderId="26" xfId="1" applyBorder="1" applyAlignment="1">
      <alignment horizontal="center" wrapText="1"/>
    </xf>
    <xf numFmtId="0" fontId="16" fillId="0" borderId="38" xfId="1" applyBorder="1" applyAlignment="1">
      <alignment horizontal="center" wrapText="1"/>
    </xf>
    <xf numFmtId="0" fontId="16" fillId="0" borderId="12" xfId="1" applyFont="1" applyBorder="1" applyAlignment="1">
      <alignment horizontal="center" textRotation="90" shrinkToFit="1"/>
    </xf>
    <xf numFmtId="0" fontId="18" fillId="0" borderId="53" xfId="1" applyFont="1" applyBorder="1" applyAlignment="1">
      <alignment horizontal="center" textRotation="90" shrinkToFit="1"/>
    </xf>
    <xf numFmtId="0" fontId="16" fillId="0" borderId="29" xfId="1" applyFont="1" applyBorder="1" applyAlignment="1">
      <alignment horizontal="center" textRotation="90" shrinkToFit="1"/>
    </xf>
    <xf numFmtId="0" fontId="18" fillId="0" borderId="22" xfId="1" applyFont="1" applyBorder="1" applyAlignment="1">
      <alignment horizontal="center" textRotation="90" shrinkToFit="1"/>
    </xf>
    <xf numFmtId="0" fontId="17" fillId="0" borderId="40" xfId="1" applyNumberFormat="1" applyFont="1" applyBorder="1" applyAlignment="1">
      <alignment horizontal="center" wrapText="1"/>
    </xf>
    <xf numFmtId="0" fontId="17" fillId="0" borderId="41" xfId="1" applyNumberFormat="1" applyFont="1" applyBorder="1" applyAlignment="1">
      <alignment horizontal="center" wrapText="1"/>
    </xf>
    <xf numFmtId="0" fontId="17" fillId="0" borderId="50" xfId="1" applyNumberFormat="1" applyFont="1" applyBorder="1" applyAlignment="1">
      <alignment horizontal="center" wrapText="1"/>
    </xf>
    <xf numFmtId="0" fontId="17" fillId="0" borderId="33" xfId="1" applyNumberFormat="1" applyFont="1" applyBorder="1" applyAlignment="1">
      <alignment horizontal="center" wrapText="1"/>
    </xf>
    <xf numFmtId="0" fontId="16" fillId="0" borderId="51" xfId="0" applyFont="1" applyBorder="1" applyAlignment="1">
      <alignment textRotation="90" shrinkToFit="1"/>
    </xf>
    <xf numFmtId="0" fontId="16" fillId="0" borderId="48" xfId="0" applyFont="1" applyBorder="1" applyAlignment="1">
      <alignment textRotation="90" shrinkToFit="1"/>
    </xf>
    <xf numFmtId="0" fontId="11" fillId="0" borderId="0" xfId="1" applyFont="1" applyAlignment="1">
      <alignment horizontal="center"/>
    </xf>
    <xf numFmtId="0" fontId="16" fillId="0" borderId="27" xfId="1" applyBorder="1" applyAlignment="1">
      <alignment horizontal="center" wrapText="1"/>
    </xf>
    <xf numFmtId="0" fontId="16" fillId="0" borderId="42" xfId="1" applyBorder="1" applyAlignment="1">
      <alignment wrapText="1"/>
    </xf>
    <xf numFmtId="0" fontId="16" fillId="0" borderId="16" xfId="1" applyBorder="1" applyAlignment="1"/>
    <xf numFmtId="0" fontId="16" fillId="0" borderId="28" xfId="0" applyFont="1" applyBorder="1" applyAlignment="1">
      <alignment horizontal="center" textRotation="90" shrinkToFit="1"/>
    </xf>
    <xf numFmtId="0" fontId="16" fillId="0" borderId="21" xfId="0" applyFont="1" applyBorder="1" applyAlignment="1">
      <alignment horizontal="center" textRotation="90" shrinkToFit="1"/>
    </xf>
    <xf numFmtId="0" fontId="16" fillId="0" borderId="43" xfId="1" applyBorder="1" applyAlignment="1">
      <alignment horizontal="center" wrapText="1"/>
    </xf>
    <xf numFmtId="0" fontId="16" fillId="0" borderId="44" xfId="1" applyBorder="1" applyAlignment="1"/>
  </cellXfs>
  <cellStyles count="3">
    <cellStyle name="Обычный" xfId="0" builtinId="0"/>
    <cellStyle name="Обычный 2" xfId="1" xr:uid="{00000000-0005-0000-0000-000001000000}"/>
    <cellStyle name="Обычный_Зачетные ведомости К117" xfId="2" xr:uid="{00000000-0005-0000-0000-000002000000}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Успеваемость общая и качественная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603305785124028E-2"/>
          <c:y val="6.6508390676484855E-2"/>
          <c:w val="0.85270227912159291"/>
          <c:h val="0.67888665327765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Р119!$B$43</c:f>
              <c:strCache>
                <c:ptCount val="1"/>
                <c:pt idx="0">
                  <c:v>Успеваемость общ.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(Р119!$C$5:$J$6,Р119!$L$5:$N$6)</c:f>
              <c:strCache>
                <c:ptCount val="11"/>
                <c:pt idx="0">
                  <c:v>Физика</c:v>
                </c:pt>
                <c:pt idx="1">
                  <c:v>Математика</c:v>
                </c:pt>
                <c:pt idx="2">
                  <c:v>Русский Язык </c:v>
                </c:pt>
                <c:pt idx="3">
                  <c:v>Информатика</c:v>
                </c:pt>
                <c:pt idx="4">
                  <c:v>Литература</c:v>
                </c:pt>
                <c:pt idx="5">
                  <c:v>Химия</c:v>
                </c:pt>
                <c:pt idx="6">
                  <c:v>Ин.яз</c:v>
                </c:pt>
                <c:pt idx="7">
                  <c:v>Обществознание</c:v>
                </c:pt>
                <c:pt idx="8">
                  <c:v>История</c:v>
                </c:pt>
                <c:pt idx="9">
                  <c:v>Биология</c:v>
                </c:pt>
                <c:pt idx="10">
                  <c:v>ОБЖ</c:v>
                </c:pt>
              </c:strCache>
            </c:strRef>
          </c:cat>
          <c:val>
            <c:numRef>
              <c:f>(Р119!$C$43:$J$43,Р119!$L$43:$N$43)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C-49F2-B269-A3C5FD577280}"/>
            </c:ext>
          </c:extLst>
        </c:ser>
        <c:ser>
          <c:idx val="1"/>
          <c:order val="1"/>
          <c:tx>
            <c:strRef>
              <c:f>Р119!$B$44</c:f>
              <c:strCache>
                <c:ptCount val="1"/>
                <c:pt idx="0">
                  <c:v>Успеваемость кач.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(Р119!$C$5:$J$6,Р119!$L$5:$N$6)</c:f>
              <c:strCache>
                <c:ptCount val="11"/>
                <c:pt idx="0">
                  <c:v>Физика</c:v>
                </c:pt>
                <c:pt idx="1">
                  <c:v>Математика</c:v>
                </c:pt>
                <c:pt idx="2">
                  <c:v>Русский Язык </c:v>
                </c:pt>
                <c:pt idx="3">
                  <c:v>Информатика</c:v>
                </c:pt>
                <c:pt idx="4">
                  <c:v>Литература</c:v>
                </c:pt>
                <c:pt idx="5">
                  <c:v>Химия</c:v>
                </c:pt>
                <c:pt idx="6">
                  <c:v>Ин.яз</c:v>
                </c:pt>
                <c:pt idx="7">
                  <c:v>Обществознание</c:v>
                </c:pt>
                <c:pt idx="8">
                  <c:v>История</c:v>
                </c:pt>
                <c:pt idx="9">
                  <c:v>Биология</c:v>
                </c:pt>
                <c:pt idx="10">
                  <c:v>ОБЖ</c:v>
                </c:pt>
              </c:strCache>
            </c:strRef>
          </c:cat>
          <c:val>
            <c:numRef>
              <c:f>(Р119!$C$44:$J$44,Р119!$L$44:$N$44)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C-49F2-B269-A3C5FD57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56456"/>
        <c:axId val="120761000"/>
      </c:barChart>
      <c:catAx>
        <c:axId val="22715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67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20761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076100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27156456"/>
        <c:crosses val="autoZero"/>
        <c:crossBetween val="between"/>
        <c:minorUnit val="10"/>
      </c:valAx>
      <c:spPr>
        <a:solidFill>
          <a:schemeClr val="accent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Количество задолжников по дисциплинам</a:t>
            </a:r>
          </a:p>
        </c:rich>
      </c:tx>
      <c:layout>
        <c:manualLayout>
          <c:xMode val="edge"/>
          <c:yMode val="edge"/>
          <c:x val="0.15765548692988521"/>
          <c:y val="3.5897435897435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51025732452872"/>
          <c:y val="0.11401791936702028"/>
          <c:w val="0.54453201529474249"/>
          <c:h val="0.82916310761965151"/>
        </c:manualLayout>
      </c:layout>
      <c:radarChart>
        <c:radarStyle val="marker"/>
        <c:varyColors val="0"/>
        <c:ser>
          <c:idx val="0"/>
          <c:order val="0"/>
          <c:tx>
            <c:v>Количество задолжников</c:v>
          </c:tx>
          <c:dLbls>
            <c:dLbl>
              <c:idx val="0"/>
              <c:layout>
                <c:manualLayout>
                  <c:x val="1.3352410207669781E-2"/>
                  <c:y val="5.020919399308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08-48D5-8DFE-9143611AC543}"/>
                </c:ext>
              </c:extLst>
            </c:dLbl>
            <c:dLbl>
              <c:idx val="7"/>
              <c:layout>
                <c:manualLayout>
                  <c:x val="4.3872204968057854E-2"/>
                  <c:y val="-2.231519733025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08-48D5-8DFE-9143611AC543}"/>
                </c:ext>
              </c:extLst>
            </c:dLbl>
            <c:dLbl>
              <c:idx val="10"/>
              <c:layout>
                <c:manualLayout>
                  <c:x val="4.0057230623009393E-2"/>
                  <c:y val="5.5787993325648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08-48D5-8DFE-9143611AC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1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Р119!$C$5:$N$6</c:f>
              <c:strCache>
                <c:ptCount val="12"/>
                <c:pt idx="0">
                  <c:v>Физика</c:v>
                </c:pt>
                <c:pt idx="1">
                  <c:v>Математика</c:v>
                </c:pt>
                <c:pt idx="2">
                  <c:v>Русский Язык </c:v>
                </c:pt>
                <c:pt idx="3">
                  <c:v>Информатика</c:v>
                </c:pt>
                <c:pt idx="4">
                  <c:v>Литература</c:v>
                </c:pt>
                <c:pt idx="5">
                  <c:v>Химия</c:v>
                </c:pt>
                <c:pt idx="6">
                  <c:v>Ин.яз</c:v>
                </c:pt>
                <c:pt idx="7">
                  <c:v>Обществознание</c:v>
                </c:pt>
                <c:pt idx="8">
                  <c:v>Физкультура</c:v>
                </c:pt>
                <c:pt idx="9">
                  <c:v>История</c:v>
                </c:pt>
                <c:pt idx="10">
                  <c:v>Биология</c:v>
                </c:pt>
                <c:pt idx="11">
                  <c:v>ОБЖ</c:v>
                </c:pt>
              </c:strCache>
            </c:strRef>
          </c:cat>
          <c:val>
            <c:numRef>
              <c:f>Р119!$C$42:$N$42</c:f>
              <c:numCache>
                <c:formatCode>General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8-48D5-8DFE-9143611A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59008"/>
        <c:axId val="228357832"/>
      </c:radarChart>
      <c:catAx>
        <c:axId val="2283590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40" baseline="0"/>
            </a:pPr>
            <a:endParaRPr lang="ru-RU"/>
          </a:p>
        </c:txPr>
        <c:crossAx val="228357832"/>
        <c:crosses val="autoZero"/>
        <c:auto val="1"/>
        <c:lblAlgn val="ctr"/>
        <c:lblOffset val="100"/>
        <c:noMultiLvlLbl val="0"/>
      </c:catAx>
      <c:valAx>
        <c:axId val="228357832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22835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115</xdr:row>
      <xdr:rowOff>19049</xdr:rowOff>
    </xdr:from>
    <xdr:to>
      <xdr:col>19</xdr:col>
      <xdr:colOff>238124</xdr:colOff>
      <xdr:row>161</xdr:row>
      <xdr:rowOff>142875</xdr:rowOff>
    </xdr:to>
    <xdr:graphicFrame macro="">
      <xdr:nvGraphicFramePr>
        <xdr:cNvPr id="2109" name="Chart 1">
          <a:extLst>
            <a:ext uri="{FF2B5EF4-FFF2-40B4-BE49-F238E27FC236}">
              <a16:creationId xmlns:a16="http://schemas.microsoft.com/office/drawing/2014/main" id="{00000000-0008-0000-1100-00003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628651</xdr:colOff>
      <xdr:row>79</xdr:row>
      <xdr:rowOff>66676</xdr:rowOff>
    </xdr:from>
    <xdr:to>
      <xdr:col>19</xdr:col>
      <xdr:colOff>428625</xdr:colOff>
      <xdr:row>110</xdr:row>
      <xdr:rowOff>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view="pageLayout" zoomScale="70" zoomScalePageLayoutView="70" workbookViewId="0">
      <selection activeCell="A7" sqref="A7"/>
    </sheetView>
  </sheetViews>
  <sheetFormatPr defaultColWidth="9" defaultRowHeight="12.75" x14ac:dyDescent="0.2"/>
  <cols>
    <col min="1" max="1" width="4.7109375" customWidth="1"/>
    <col min="2" max="2" width="25.42578125" customWidth="1"/>
    <col min="3" max="3" width="14.28515625" customWidth="1"/>
    <col min="4" max="4" width="4.85546875" customWidth="1"/>
    <col min="5" max="5" width="19.42578125" customWidth="1"/>
    <col min="6" max="8" width="10.140625" customWidth="1"/>
  </cols>
  <sheetData>
    <row r="1" spans="1:21" ht="19.7" customHeight="1" x14ac:dyDescent="0.3">
      <c r="A1" s="165" t="s">
        <v>64</v>
      </c>
      <c r="B1" s="165"/>
      <c r="C1" s="165"/>
      <c r="D1" s="165"/>
      <c r="E1" s="165"/>
      <c r="F1" s="165"/>
      <c r="G1" s="10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9.7" customHeight="1" x14ac:dyDescent="0.3">
      <c r="A2" s="165" t="s">
        <v>10</v>
      </c>
      <c r="B2" s="165"/>
      <c r="C2" s="165"/>
      <c r="D2" s="165"/>
      <c r="E2" s="165"/>
      <c r="F2" s="165"/>
      <c r="G2" s="104"/>
      <c r="H2" s="110"/>
    </row>
    <row r="3" spans="1:21" ht="19.7" customHeight="1" x14ac:dyDescent="0.3">
      <c r="A3" s="166" t="s">
        <v>116</v>
      </c>
      <c r="B3" s="166"/>
      <c r="C3" s="166"/>
      <c r="D3" s="166"/>
      <c r="E3" s="166"/>
      <c r="F3" s="166"/>
      <c r="G3" s="106"/>
      <c r="H3" s="110"/>
    </row>
    <row r="4" spans="1:21" ht="19.7" customHeight="1" x14ac:dyDescent="0.3">
      <c r="A4" s="146" t="s">
        <v>112</v>
      </c>
      <c r="B4" s="146"/>
      <c r="C4" s="146"/>
      <c r="D4" s="146"/>
      <c r="E4" s="146"/>
      <c r="F4" s="146"/>
      <c r="G4" s="146"/>
      <c r="H4" s="146"/>
    </row>
    <row r="5" spans="1:21" ht="19.7" customHeight="1" x14ac:dyDescent="0.3">
      <c r="A5" s="146" t="s">
        <v>68</v>
      </c>
      <c r="B5" s="146"/>
      <c r="C5" s="146"/>
      <c r="D5" s="146"/>
      <c r="E5" s="146"/>
      <c r="F5" s="146"/>
      <c r="G5" s="103"/>
      <c r="H5" s="96"/>
    </row>
    <row r="6" spans="1:21" ht="19.7" customHeight="1" x14ac:dyDescent="0.3">
      <c r="A6" s="146" t="s">
        <v>111</v>
      </c>
      <c r="B6" s="146"/>
      <c r="C6" s="146"/>
      <c r="D6" s="146"/>
      <c r="E6" s="146"/>
      <c r="F6" s="146"/>
      <c r="G6" s="102"/>
      <c r="H6" s="96"/>
    </row>
    <row r="7" spans="1:21" ht="19.7" customHeight="1" x14ac:dyDescent="0.3">
      <c r="A7" s="158" t="s">
        <v>113</v>
      </c>
      <c r="B7" s="158"/>
      <c r="C7" s="159"/>
      <c r="D7" s="159"/>
      <c r="E7" s="159"/>
      <c r="F7" s="159"/>
      <c r="G7" s="159"/>
      <c r="H7" s="96"/>
    </row>
    <row r="8" spans="1:21" ht="15" customHeight="1" x14ac:dyDescent="0.2">
      <c r="A8" s="167" t="s">
        <v>0</v>
      </c>
      <c r="B8" s="168" t="s">
        <v>1</v>
      </c>
      <c r="C8" s="168" t="s">
        <v>77</v>
      </c>
      <c r="D8" s="163" t="s">
        <v>3</v>
      </c>
      <c r="E8" s="163"/>
      <c r="F8" s="163" t="s">
        <v>54</v>
      </c>
      <c r="G8" s="163"/>
      <c r="H8" s="163"/>
      <c r="I8" s="18"/>
    </row>
    <row r="9" spans="1:21" ht="31.5" customHeight="1" x14ac:dyDescent="0.2">
      <c r="A9" s="167"/>
      <c r="B9" s="169"/>
      <c r="C9" s="169"/>
      <c r="D9" s="163"/>
      <c r="E9" s="163"/>
      <c r="F9" s="163"/>
      <c r="G9" s="163"/>
      <c r="H9" s="163"/>
    </row>
    <row r="10" spans="1:21" ht="17.100000000000001" customHeight="1" x14ac:dyDescent="0.3">
      <c r="A10" s="80">
        <v>1</v>
      </c>
      <c r="B10" s="153" t="s">
        <v>82</v>
      </c>
      <c r="C10" s="78"/>
      <c r="D10" s="80"/>
      <c r="E10" s="80"/>
      <c r="F10" s="81"/>
      <c r="G10" s="81"/>
      <c r="H10" s="81"/>
    </row>
    <row r="11" spans="1:21" ht="17.100000000000001" customHeight="1" x14ac:dyDescent="0.3">
      <c r="A11" s="80">
        <v>2</v>
      </c>
      <c r="B11" s="153" t="s">
        <v>83</v>
      </c>
      <c r="C11" s="79"/>
      <c r="D11" s="80"/>
      <c r="E11" s="80"/>
      <c r="F11" s="81"/>
      <c r="G11" s="81"/>
      <c r="H11" s="81"/>
    </row>
    <row r="12" spans="1:21" ht="17.100000000000001" customHeight="1" x14ac:dyDescent="0.3">
      <c r="A12" s="80">
        <v>3</v>
      </c>
      <c r="B12" s="153" t="s">
        <v>84</v>
      </c>
      <c r="C12" s="79"/>
      <c r="D12" s="80"/>
      <c r="E12" s="80"/>
      <c r="F12" s="81"/>
      <c r="G12" s="81"/>
      <c r="H12" s="81"/>
    </row>
    <row r="13" spans="1:21" ht="17.100000000000001" customHeight="1" x14ac:dyDescent="0.3">
      <c r="A13" s="80">
        <v>4</v>
      </c>
      <c r="B13" s="153" t="s">
        <v>85</v>
      </c>
      <c r="C13" s="79"/>
      <c r="D13" s="80"/>
      <c r="E13" s="80"/>
      <c r="F13" s="81"/>
      <c r="G13" s="81"/>
      <c r="H13" s="81"/>
    </row>
    <row r="14" spans="1:21" ht="17.100000000000001" customHeight="1" x14ac:dyDescent="0.3">
      <c r="A14" s="80">
        <v>5</v>
      </c>
      <c r="B14" s="153" t="s">
        <v>86</v>
      </c>
      <c r="C14" s="79"/>
      <c r="D14" s="80"/>
      <c r="E14" s="80"/>
      <c r="F14" s="81"/>
      <c r="G14" s="81"/>
      <c r="H14" s="81"/>
    </row>
    <row r="15" spans="1:21" ht="17.100000000000001" customHeight="1" x14ac:dyDescent="0.3">
      <c r="A15" s="80">
        <v>6</v>
      </c>
      <c r="B15" s="153" t="s">
        <v>87</v>
      </c>
      <c r="C15" s="79"/>
      <c r="D15" s="80"/>
      <c r="E15" s="80"/>
      <c r="F15" s="81"/>
      <c r="G15" s="81"/>
      <c r="H15" s="81"/>
    </row>
    <row r="16" spans="1:21" ht="17.100000000000001" customHeight="1" x14ac:dyDescent="0.3">
      <c r="A16" s="80">
        <v>7</v>
      </c>
      <c r="B16" s="153" t="s">
        <v>88</v>
      </c>
      <c r="C16" s="79"/>
      <c r="D16" s="80"/>
      <c r="E16" s="80"/>
      <c r="F16" s="81"/>
      <c r="G16" s="81"/>
      <c r="H16" s="81"/>
    </row>
    <row r="17" spans="1:8" ht="17.100000000000001" customHeight="1" x14ac:dyDescent="0.3">
      <c r="A17" s="80">
        <v>8</v>
      </c>
      <c r="B17" s="153" t="s">
        <v>89</v>
      </c>
      <c r="C17" s="79"/>
      <c r="D17" s="80"/>
      <c r="E17" s="80"/>
      <c r="F17" s="81"/>
      <c r="G17" s="81"/>
      <c r="H17" s="81"/>
    </row>
    <row r="18" spans="1:8" ht="17.100000000000001" customHeight="1" x14ac:dyDescent="0.3">
      <c r="A18" s="80">
        <v>9</v>
      </c>
      <c r="B18" s="153" t="s">
        <v>90</v>
      </c>
      <c r="C18" s="79"/>
      <c r="D18" s="80"/>
      <c r="E18" s="80"/>
      <c r="F18" s="81"/>
      <c r="G18" s="81"/>
      <c r="H18" s="81"/>
    </row>
    <row r="19" spans="1:8" ht="17.100000000000001" customHeight="1" x14ac:dyDescent="0.3">
      <c r="A19" s="80">
        <v>10</v>
      </c>
      <c r="B19" s="153" t="s">
        <v>91</v>
      </c>
      <c r="C19" s="79"/>
      <c r="D19" s="80"/>
      <c r="E19" s="80"/>
      <c r="F19" s="81"/>
      <c r="G19" s="81"/>
      <c r="H19" s="81"/>
    </row>
    <row r="20" spans="1:8" ht="17.100000000000001" customHeight="1" x14ac:dyDescent="0.3">
      <c r="A20" s="80">
        <v>11</v>
      </c>
      <c r="B20" s="153" t="s">
        <v>92</v>
      </c>
      <c r="C20" s="79"/>
      <c r="D20" s="80"/>
      <c r="E20" s="80"/>
      <c r="F20" s="81"/>
      <c r="G20" s="81"/>
      <c r="H20" s="81"/>
    </row>
    <row r="21" spans="1:8" ht="17.100000000000001" customHeight="1" x14ac:dyDescent="0.3">
      <c r="A21" s="80">
        <v>12</v>
      </c>
      <c r="B21" s="153" t="s">
        <v>93</v>
      </c>
      <c r="C21" s="79"/>
      <c r="D21" s="80"/>
      <c r="E21" s="80"/>
      <c r="F21" s="81"/>
      <c r="G21" s="81"/>
      <c r="H21" s="81"/>
    </row>
    <row r="22" spans="1:8" ht="17.100000000000001" customHeight="1" x14ac:dyDescent="0.3">
      <c r="A22" s="80">
        <v>13</v>
      </c>
      <c r="B22" s="153" t="s">
        <v>94</v>
      </c>
      <c r="C22" s="79"/>
      <c r="D22" s="80"/>
      <c r="E22" s="80"/>
      <c r="F22" s="81"/>
      <c r="G22" s="81"/>
      <c r="H22" s="81"/>
    </row>
    <row r="23" spans="1:8" ht="17.100000000000001" customHeight="1" x14ac:dyDescent="0.3">
      <c r="A23" s="80">
        <v>14</v>
      </c>
      <c r="B23" s="153" t="s">
        <v>95</v>
      </c>
      <c r="C23" s="79"/>
      <c r="D23" s="80"/>
      <c r="E23" s="80"/>
      <c r="F23" s="81"/>
      <c r="G23" s="81"/>
      <c r="H23" s="81"/>
    </row>
    <row r="24" spans="1:8" ht="17.100000000000001" customHeight="1" x14ac:dyDescent="0.3">
      <c r="A24" s="80">
        <v>15</v>
      </c>
      <c r="B24" s="153" t="s">
        <v>96</v>
      </c>
      <c r="C24" s="79"/>
      <c r="D24" s="80"/>
      <c r="E24" s="80"/>
      <c r="F24" s="81"/>
      <c r="G24" s="81"/>
      <c r="H24" s="81"/>
    </row>
    <row r="25" spans="1:8" ht="17.100000000000001" customHeight="1" x14ac:dyDescent="0.3">
      <c r="A25" s="80">
        <v>16</v>
      </c>
      <c r="B25" s="153" t="s">
        <v>97</v>
      </c>
      <c r="C25" s="79"/>
      <c r="D25" s="80"/>
      <c r="E25" s="80"/>
      <c r="F25" s="81"/>
      <c r="G25" s="81"/>
      <c r="H25" s="81"/>
    </row>
    <row r="26" spans="1:8" ht="17.100000000000001" customHeight="1" x14ac:dyDescent="0.3">
      <c r="A26" s="80">
        <v>17</v>
      </c>
      <c r="B26" s="153" t="s">
        <v>98</v>
      </c>
      <c r="C26" s="79"/>
      <c r="D26" s="80"/>
      <c r="E26" s="80"/>
      <c r="F26" s="81"/>
      <c r="G26" s="81"/>
      <c r="H26" s="81"/>
    </row>
    <row r="27" spans="1:8" ht="17.100000000000001" customHeight="1" x14ac:dyDescent="0.3">
      <c r="A27" s="80">
        <v>18</v>
      </c>
      <c r="B27" s="153" t="s">
        <v>110</v>
      </c>
      <c r="C27" s="79"/>
      <c r="D27" s="80"/>
      <c r="E27" s="80"/>
      <c r="F27" s="81"/>
      <c r="G27" s="81"/>
      <c r="H27" s="81"/>
    </row>
    <row r="28" spans="1:8" ht="17.100000000000001" customHeight="1" x14ac:dyDescent="0.3">
      <c r="A28" s="80">
        <v>19</v>
      </c>
      <c r="B28" s="153" t="s">
        <v>99</v>
      </c>
      <c r="C28" s="79"/>
      <c r="D28" s="80"/>
      <c r="E28" s="80"/>
      <c r="F28" s="81"/>
      <c r="G28" s="81"/>
      <c r="H28" s="81"/>
    </row>
    <row r="29" spans="1:8" ht="17.100000000000001" customHeight="1" x14ac:dyDescent="0.3">
      <c r="A29" s="80">
        <v>20</v>
      </c>
      <c r="B29" s="153" t="s">
        <v>100</v>
      </c>
      <c r="C29" s="79"/>
      <c r="D29" s="80"/>
      <c r="E29" s="80"/>
      <c r="F29" s="81"/>
      <c r="G29" s="81"/>
      <c r="H29" s="81"/>
    </row>
    <row r="30" spans="1:8" ht="17.100000000000001" customHeight="1" x14ac:dyDescent="0.3">
      <c r="A30" s="80">
        <v>21</v>
      </c>
      <c r="B30" s="153" t="s">
        <v>101</v>
      </c>
      <c r="C30" s="79"/>
      <c r="D30" s="80"/>
      <c r="E30" s="80"/>
      <c r="F30" s="81"/>
      <c r="G30" s="81"/>
      <c r="H30" s="81"/>
    </row>
    <row r="31" spans="1:8" ht="17.100000000000001" customHeight="1" x14ac:dyDescent="0.3">
      <c r="A31" s="80">
        <v>22</v>
      </c>
      <c r="B31" s="153" t="s">
        <v>102</v>
      </c>
      <c r="C31" s="79"/>
      <c r="D31" s="80"/>
      <c r="E31" s="80"/>
      <c r="F31" s="81"/>
      <c r="G31" s="81"/>
      <c r="H31" s="81"/>
    </row>
    <row r="32" spans="1:8" ht="17.100000000000001" customHeight="1" x14ac:dyDescent="0.3">
      <c r="A32" s="80">
        <v>23</v>
      </c>
      <c r="B32" s="153" t="s">
        <v>103</v>
      </c>
      <c r="C32" s="79"/>
      <c r="D32" s="80"/>
      <c r="E32" s="80"/>
      <c r="F32" s="81"/>
      <c r="G32" s="81"/>
      <c r="H32" s="81"/>
    </row>
    <row r="33" spans="1:8" ht="17.100000000000001" customHeight="1" x14ac:dyDescent="0.3">
      <c r="A33" s="80">
        <v>24</v>
      </c>
      <c r="B33" s="153" t="s">
        <v>104</v>
      </c>
      <c r="C33" s="79"/>
      <c r="D33" s="80"/>
      <c r="E33" s="80"/>
      <c r="F33" s="81"/>
      <c r="G33" s="81"/>
      <c r="H33" s="81"/>
    </row>
    <row r="34" spans="1:8" ht="17.100000000000001" customHeight="1" x14ac:dyDescent="0.3">
      <c r="A34" s="80">
        <v>25</v>
      </c>
      <c r="B34" s="153" t="s">
        <v>105</v>
      </c>
      <c r="C34" s="79"/>
      <c r="D34" s="80"/>
      <c r="E34" s="80"/>
      <c r="F34" s="81"/>
      <c r="G34" s="81"/>
      <c r="H34" s="81"/>
    </row>
    <row r="35" spans="1:8" ht="17.100000000000001" customHeight="1" x14ac:dyDescent="0.3">
      <c r="A35" s="80">
        <v>26</v>
      </c>
      <c r="B35" s="153" t="s">
        <v>106</v>
      </c>
      <c r="C35" s="79"/>
      <c r="D35" s="80"/>
      <c r="E35" s="80"/>
      <c r="F35" s="81"/>
      <c r="G35" s="81"/>
      <c r="H35" s="81"/>
    </row>
    <row r="36" spans="1:8" ht="17.100000000000001" customHeight="1" x14ac:dyDescent="0.3">
      <c r="A36" s="80">
        <v>27</v>
      </c>
      <c r="B36" s="153" t="s">
        <v>107</v>
      </c>
      <c r="C36" s="79"/>
      <c r="D36" s="80"/>
      <c r="E36" s="80"/>
      <c r="F36" s="81"/>
      <c r="G36" s="81"/>
      <c r="H36" s="81"/>
    </row>
    <row r="37" spans="1:8" ht="17.100000000000001" customHeight="1" x14ac:dyDescent="0.3">
      <c r="A37" s="80">
        <v>28</v>
      </c>
      <c r="B37" s="153" t="s">
        <v>108</v>
      </c>
      <c r="C37" s="79"/>
      <c r="D37" s="80"/>
      <c r="E37" s="80"/>
      <c r="F37" s="81"/>
      <c r="G37" s="81"/>
      <c r="H37" s="81"/>
    </row>
    <row r="38" spans="1:8" ht="17.100000000000001" customHeight="1" x14ac:dyDescent="0.3">
      <c r="A38" s="80">
        <v>29</v>
      </c>
      <c r="B38" s="153" t="s">
        <v>109</v>
      </c>
      <c r="C38" s="79"/>
      <c r="D38" s="80"/>
      <c r="E38" s="80"/>
      <c r="F38" s="81"/>
      <c r="G38" s="81"/>
      <c r="H38" s="81"/>
    </row>
    <row r="39" spans="1:8" ht="17.100000000000001" customHeight="1" x14ac:dyDescent="0.3">
      <c r="A39" s="80">
        <v>30</v>
      </c>
      <c r="B39" s="126"/>
      <c r="C39" s="79"/>
      <c r="D39" s="80"/>
      <c r="E39" s="80"/>
      <c r="F39" s="81"/>
      <c r="G39" s="81"/>
      <c r="H39" s="81"/>
    </row>
    <row r="40" spans="1:8" ht="17.100000000000001" customHeight="1" x14ac:dyDescent="0.3">
      <c r="A40" s="80">
        <v>31</v>
      </c>
      <c r="B40" s="76"/>
      <c r="C40" s="79"/>
      <c r="D40" s="80"/>
      <c r="E40" s="80"/>
      <c r="F40" s="81"/>
      <c r="G40" s="81"/>
      <c r="H40" s="81"/>
    </row>
    <row r="41" spans="1:8" ht="18" customHeight="1" x14ac:dyDescent="0.3">
      <c r="A41" s="92"/>
      <c r="B41" s="93"/>
      <c r="C41" s="94"/>
      <c r="D41" s="88"/>
      <c r="E41" s="88"/>
      <c r="F41" s="95"/>
      <c r="G41" s="96"/>
      <c r="H41" s="96"/>
    </row>
    <row r="42" spans="1:8" ht="16.5" customHeight="1" x14ac:dyDescent="0.3">
      <c r="A42" s="12"/>
      <c r="B42" s="110" t="s">
        <v>55</v>
      </c>
      <c r="C42" s="110"/>
      <c r="D42" s="164" t="s">
        <v>58</v>
      </c>
      <c r="E42" s="164"/>
      <c r="F42" s="164"/>
      <c r="G42" s="107"/>
      <c r="H42" s="3"/>
    </row>
    <row r="43" spans="1:8" ht="18.75" customHeight="1" x14ac:dyDescent="0.3">
      <c r="A43" s="2"/>
      <c r="B43" s="14" t="s">
        <v>59</v>
      </c>
      <c r="C43" s="14"/>
      <c r="D43" s="164" t="s">
        <v>63</v>
      </c>
      <c r="E43" s="164"/>
      <c r="F43" s="164"/>
      <c r="G43" s="107"/>
    </row>
    <row r="44" spans="1:8" ht="18.75" customHeight="1" x14ac:dyDescent="0.3">
      <c r="A44" s="3"/>
      <c r="B44" s="14" t="s">
        <v>59</v>
      </c>
      <c r="C44" s="14"/>
      <c r="D44" s="164" t="s">
        <v>79</v>
      </c>
      <c r="E44" s="164"/>
      <c r="F44" s="164"/>
      <c r="G44" s="107"/>
    </row>
    <row r="45" spans="1:8" x14ac:dyDescent="0.2">
      <c r="B45" s="14" t="s">
        <v>13</v>
      </c>
      <c r="C45" s="14"/>
    </row>
    <row r="46" spans="1:8" ht="15.75" x14ac:dyDescent="0.25">
      <c r="B46" s="15"/>
      <c r="C46" s="15"/>
    </row>
    <row r="47" spans="1:8" x14ac:dyDescent="0.2">
      <c r="B47" s="14"/>
      <c r="C47" s="14"/>
    </row>
  </sheetData>
  <mergeCells count="11">
    <mergeCell ref="F8:H9"/>
    <mergeCell ref="D43:F43"/>
    <mergeCell ref="D42:F42"/>
    <mergeCell ref="D44:F44"/>
    <mergeCell ref="A1:F1"/>
    <mergeCell ref="A2:F2"/>
    <mergeCell ref="A3:F3"/>
    <mergeCell ref="A8:A9"/>
    <mergeCell ref="B8:B9"/>
    <mergeCell ref="D8:E9"/>
    <mergeCell ref="C8:C9"/>
  </mergeCells>
  <conditionalFormatting sqref="D10:D40">
    <cfRule type="cellIs" dxfId="25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7"/>
  <sheetViews>
    <sheetView view="pageLayout" topLeftCell="A25" zoomScale="85" zoomScalePageLayoutView="85" workbookViewId="0">
      <selection activeCell="E12" sqref="E12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3.28515625" customWidth="1"/>
    <col min="5" max="5" width="23.8554687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</row>
    <row r="4" spans="1:20" ht="18.75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</row>
    <row r="5" spans="1:20" ht="18" customHeight="1" x14ac:dyDescent="0.3">
      <c r="A5" s="176" t="s">
        <v>49</v>
      </c>
      <c r="B5" s="176"/>
      <c r="C5" s="176"/>
      <c r="D5" s="176"/>
      <c r="E5" s="176"/>
    </row>
    <row r="6" spans="1:20" ht="20.25" customHeight="1" x14ac:dyDescent="0.3">
      <c r="A6" s="176"/>
      <c r="B6" s="176"/>
      <c r="C6" s="187"/>
      <c r="D6" s="187"/>
      <c r="E6" s="187"/>
    </row>
    <row r="7" spans="1:20" ht="21" customHeight="1" x14ac:dyDescent="0.3">
      <c r="A7" s="17" t="s">
        <v>11</v>
      </c>
      <c r="B7" s="17"/>
      <c r="C7" s="190" t="s">
        <v>48</v>
      </c>
      <c r="D7" s="190"/>
      <c r="E7" s="190"/>
    </row>
    <row r="8" spans="1:20" ht="33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9.75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6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6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6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6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6" ht="18" customHeight="1" x14ac:dyDescent="0.3">
      <c r="A37" s="71">
        <v>28</v>
      </c>
      <c r="B37" s="20" t="str">
        <f>Математика!B37</f>
        <v>Розенфельд Д. С.</v>
      </c>
      <c r="C37" s="8"/>
      <c r="D37" s="8"/>
      <c r="E37" s="19"/>
    </row>
    <row r="38" spans="1:6" ht="18" customHeight="1" x14ac:dyDescent="0.3">
      <c r="A38" s="71">
        <v>29</v>
      </c>
      <c r="B38" s="20" t="str">
        <f>Математика!B38</f>
        <v>Дущенко А. Ю.</v>
      </c>
      <c r="C38" s="8"/>
      <c r="D38" s="8"/>
      <c r="E38" s="19"/>
    </row>
    <row r="39" spans="1:6" ht="18" customHeight="1" x14ac:dyDescent="0.3">
      <c r="A39" s="8">
        <v>30</v>
      </c>
      <c r="B39" s="20"/>
      <c r="C39" s="8"/>
      <c r="D39" s="8"/>
      <c r="E39" s="19"/>
    </row>
    <row r="40" spans="1:6" ht="18" customHeight="1" x14ac:dyDescent="0.3">
      <c r="A40" s="99"/>
      <c r="B40" s="93"/>
      <c r="C40" s="99"/>
      <c r="D40" s="99"/>
      <c r="E40" s="72"/>
    </row>
    <row r="41" spans="1:6" ht="18" customHeight="1" x14ac:dyDescent="0.3">
      <c r="A41" s="73" t="s">
        <v>12</v>
      </c>
      <c r="B41" s="2"/>
      <c r="C41" s="74" t="s">
        <v>36</v>
      </c>
      <c r="D41" s="2"/>
    </row>
    <row r="42" spans="1:6" ht="18.75" x14ac:dyDescent="0.3">
      <c r="A42" s="73"/>
      <c r="B42" s="3"/>
      <c r="C42" s="74"/>
      <c r="D42" s="3"/>
      <c r="F42" s="3"/>
    </row>
    <row r="43" spans="1:6" x14ac:dyDescent="0.2">
      <c r="A43" s="2"/>
    </row>
    <row r="44" spans="1:6" x14ac:dyDescent="0.2">
      <c r="A44" s="3"/>
      <c r="B44" s="14" t="s">
        <v>13</v>
      </c>
    </row>
    <row r="45" spans="1:6" x14ac:dyDescent="0.2">
      <c r="B45" s="14"/>
    </row>
    <row r="46" spans="1:6" ht="15.75" x14ac:dyDescent="0.25">
      <c r="B46" s="15"/>
    </row>
    <row r="47" spans="1:6" x14ac:dyDescent="0.2">
      <c r="B47" s="14"/>
    </row>
  </sheetData>
  <mergeCells count="11">
    <mergeCell ref="A1:E1"/>
    <mergeCell ref="A2:E2"/>
    <mergeCell ref="A3:E3"/>
    <mergeCell ref="A5:E5"/>
    <mergeCell ref="A6:B6"/>
    <mergeCell ref="C6:E6"/>
    <mergeCell ref="C7:E7"/>
    <mergeCell ref="A8:A9"/>
    <mergeCell ref="B8:B9"/>
    <mergeCell ref="C8:D9"/>
    <mergeCell ref="E8:E9"/>
  </mergeCells>
  <conditionalFormatting sqref="C10:C39">
    <cfRule type="cellIs" dxfId="16" priority="1" operator="equal">
      <formula>2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6"/>
  <sheetViews>
    <sheetView view="pageLayout" topLeftCell="A7" zoomScale="55" zoomScalePageLayoutView="55" workbookViewId="0">
      <selection activeCell="G7" sqref="G7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3" customWidth="1"/>
    <col min="5" max="5" width="24.570312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  <c r="F3" s="165"/>
      <c r="G3" s="165"/>
      <c r="H3" s="165"/>
      <c r="I3" s="165"/>
      <c r="J3" s="165"/>
      <c r="K3" s="165"/>
    </row>
    <row r="4" spans="1:20" ht="20.25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  <c r="F4" s="171"/>
      <c r="G4" s="171"/>
      <c r="H4" s="171"/>
      <c r="I4" s="171"/>
      <c r="J4" s="171"/>
      <c r="K4" s="171"/>
    </row>
    <row r="5" spans="1:20" ht="18" customHeight="1" x14ac:dyDescent="0.3">
      <c r="A5" s="187" t="s">
        <v>16</v>
      </c>
      <c r="B5" s="187"/>
      <c r="C5" s="187" t="s">
        <v>17</v>
      </c>
      <c r="D5" s="187"/>
      <c r="E5" s="187"/>
    </row>
    <row r="6" spans="1:20" ht="20.25" customHeight="1" x14ac:dyDescent="0.3">
      <c r="A6" s="176"/>
      <c r="B6" s="176"/>
      <c r="C6" s="187"/>
      <c r="D6" s="187"/>
      <c r="E6" s="187"/>
    </row>
    <row r="7" spans="1:20" ht="21" customHeight="1" x14ac:dyDescent="0.3">
      <c r="A7" s="17" t="s">
        <v>11</v>
      </c>
      <c r="B7" s="17"/>
      <c r="C7" s="190" t="s">
        <v>73</v>
      </c>
      <c r="D7" s="190"/>
      <c r="E7" s="190"/>
    </row>
    <row r="8" spans="1:20" ht="37.5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8.25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6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6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6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6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6" ht="18" customHeight="1" x14ac:dyDescent="0.3">
      <c r="A37" s="8">
        <v>28</v>
      </c>
      <c r="B37" s="20" t="str">
        <f>Математика!B37</f>
        <v>Розенфельд Д. С.</v>
      </c>
      <c r="C37" s="8"/>
      <c r="D37" s="8"/>
      <c r="E37" s="11"/>
    </row>
    <row r="38" spans="1:6" ht="18" customHeight="1" x14ac:dyDescent="0.3">
      <c r="A38" s="8">
        <v>29</v>
      </c>
      <c r="B38" s="20" t="str">
        <f>Математика!B38</f>
        <v>Дущенко А. Ю.</v>
      </c>
      <c r="C38" s="8"/>
      <c r="D38" s="8"/>
      <c r="E38" s="11"/>
    </row>
    <row r="39" spans="1:6" ht="18" customHeight="1" x14ac:dyDescent="0.3">
      <c r="A39" s="8">
        <v>30</v>
      </c>
      <c r="B39" s="20"/>
      <c r="C39" s="8"/>
      <c r="D39" s="8"/>
      <c r="E39" s="11"/>
    </row>
    <row r="40" spans="1:6" ht="18" customHeight="1" x14ac:dyDescent="0.3">
      <c r="A40" s="8">
        <v>31</v>
      </c>
      <c r="B40" s="4"/>
      <c r="C40" s="8"/>
      <c r="D40" s="8"/>
      <c r="E40" s="19"/>
    </row>
    <row r="41" spans="1:6" ht="18.75" x14ac:dyDescent="0.3">
      <c r="A41" s="12"/>
      <c r="B41" s="6" t="s">
        <v>12</v>
      </c>
      <c r="C41" s="6"/>
      <c r="D41" s="98" t="s">
        <v>74</v>
      </c>
      <c r="E41" s="13"/>
      <c r="F41" s="3"/>
    </row>
    <row r="42" spans="1:6" ht="12.75" customHeight="1" x14ac:dyDescent="0.3">
      <c r="A42" s="2"/>
      <c r="B42" s="14"/>
      <c r="D42" s="16"/>
      <c r="E42" s="2"/>
    </row>
    <row r="43" spans="1:6" x14ac:dyDescent="0.2">
      <c r="A43" s="3"/>
      <c r="B43" s="14" t="s">
        <v>13</v>
      </c>
      <c r="E43" s="3"/>
    </row>
    <row r="44" spans="1:6" x14ac:dyDescent="0.2">
      <c r="B44" s="14"/>
    </row>
    <row r="45" spans="1:6" ht="15.75" x14ac:dyDescent="0.25">
      <c r="B45" s="15"/>
    </row>
    <row r="46" spans="1:6" x14ac:dyDescent="0.2">
      <c r="B46" s="14"/>
    </row>
  </sheetData>
  <mergeCells count="14">
    <mergeCell ref="A8:A9"/>
    <mergeCell ref="B8:B9"/>
    <mergeCell ref="C8:D9"/>
    <mergeCell ref="E8:E9"/>
    <mergeCell ref="A6:B6"/>
    <mergeCell ref="C6:E6"/>
    <mergeCell ref="C7:E7"/>
    <mergeCell ref="F3:K3"/>
    <mergeCell ref="F4:K4"/>
    <mergeCell ref="A5:B5"/>
    <mergeCell ref="C5:E5"/>
    <mergeCell ref="A1:E1"/>
    <mergeCell ref="A2:E2"/>
    <mergeCell ref="A3:E3"/>
  </mergeCells>
  <conditionalFormatting sqref="C10:C40">
    <cfRule type="cellIs" dxfId="15" priority="1" operator="equal">
      <formula>2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6"/>
  <sheetViews>
    <sheetView view="pageLayout" topLeftCell="A19" zoomScale="70" zoomScalePageLayoutView="70" workbookViewId="0">
      <selection activeCell="H13" sqref="H13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4.42578125" customWidth="1"/>
    <col min="5" max="5" width="23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  <c r="F3" s="165"/>
      <c r="G3" s="165"/>
      <c r="H3" s="165"/>
      <c r="I3" s="165"/>
      <c r="J3" s="165"/>
      <c r="K3" s="165"/>
    </row>
    <row r="4" spans="1:20" ht="20.25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  <c r="F4" s="171"/>
      <c r="G4" s="171"/>
      <c r="H4" s="171"/>
      <c r="I4" s="171"/>
      <c r="J4" s="171"/>
      <c r="K4" s="171"/>
    </row>
    <row r="5" spans="1:20" ht="18" customHeight="1" x14ac:dyDescent="0.3">
      <c r="A5" s="187" t="s">
        <v>16</v>
      </c>
      <c r="B5" s="187"/>
      <c r="C5" s="187" t="s">
        <v>37</v>
      </c>
      <c r="D5" s="187"/>
      <c r="E5" s="187"/>
    </row>
    <row r="6" spans="1:20" ht="20.25" customHeight="1" x14ac:dyDescent="0.3">
      <c r="A6" s="176"/>
      <c r="B6" s="176"/>
      <c r="C6" s="187"/>
      <c r="D6" s="187"/>
      <c r="E6" s="187"/>
    </row>
    <row r="7" spans="1:20" ht="21" customHeight="1" x14ac:dyDescent="0.3">
      <c r="A7" s="17" t="s">
        <v>11</v>
      </c>
      <c r="B7" s="17"/>
      <c r="C7" s="190" t="s">
        <v>38</v>
      </c>
      <c r="D7" s="190"/>
      <c r="E7" s="190"/>
    </row>
    <row r="8" spans="1:20" ht="37.5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8.25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6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6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6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6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6" ht="18" customHeight="1" x14ac:dyDescent="0.3">
      <c r="A37" s="8">
        <v>28</v>
      </c>
      <c r="B37" s="20" t="str">
        <f>Математика!B37</f>
        <v>Розенфельд Д. С.</v>
      </c>
      <c r="C37" s="8"/>
      <c r="D37" s="8"/>
      <c r="E37" s="11"/>
    </row>
    <row r="38" spans="1:6" ht="18" customHeight="1" x14ac:dyDescent="0.3">
      <c r="A38" s="8">
        <v>29</v>
      </c>
      <c r="B38" s="20" t="str">
        <f>Математика!B38</f>
        <v>Дущенко А. Ю.</v>
      </c>
      <c r="C38" s="8"/>
      <c r="D38" s="8"/>
      <c r="E38" s="11"/>
    </row>
    <row r="39" spans="1:6" ht="18" customHeight="1" x14ac:dyDescent="0.3">
      <c r="A39" s="8">
        <v>30</v>
      </c>
      <c r="B39" s="20"/>
      <c r="C39" s="8"/>
      <c r="D39" s="8"/>
      <c r="E39" s="11"/>
    </row>
    <row r="40" spans="1:6" ht="18" customHeight="1" x14ac:dyDescent="0.3">
      <c r="A40" s="8"/>
      <c r="B40" s="4"/>
      <c r="C40" s="8"/>
      <c r="D40" s="8"/>
      <c r="E40" s="19"/>
    </row>
    <row r="41" spans="1:6" ht="18.75" x14ac:dyDescent="0.3">
      <c r="A41" s="12"/>
      <c r="B41" s="6" t="s">
        <v>12</v>
      </c>
      <c r="C41" s="6"/>
      <c r="D41" s="21" t="s">
        <v>38</v>
      </c>
      <c r="E41" s="13"/>
      <c r="F41" s="3"/>
    </row>
    <row r="42" spans="1:6" ht="12.75" customHeight="1" x14ac:dyDescent="0.3">
      <c r="A42" s="2"/>
      <c r="B42" s="14"/>
      <c r="D42" s="16"/>
      <c r="E42" s="2"/>
    </row>
    <row r="43" spans="1:6" x14ac:dyDescent="0.2">
      <c r="A43" s="3"/>
      <c r="B43" s="14" t="s">
        <v>13</v>
      </c>
      <c r="E43" s="3"/>
    </row>
    <row r="44" spans="1:6" x14ac:dyDescent="0.2">
      <c r="B44" s="14"/>
    </row>
    <row r="45" spans="1:6" ht="15.75" x14ac:dyDescent="0.25">
      <c r="B45" s="15"/>
    </row>
    <row r="46" spans="1:6" x14ac:dyDescent="0.2">
      <c r="B46" s="14"/>
    </row>
  </sheetData>
  <mergeCells count="14">
    <mergeCell ref="A8:A9"/>
    <mergeCell ref="B8:B9"/>
    <mergeCell ref="C8:D9"/>
    <mergeCell ref="E8:E9"/>
    <mergeCell ref="A5:B5"/>
    <mergeCell ref="C5:E5"/>
    <mergeCell ref="A6:B6"/>
    <mergeCell ref="C6:E6"/>
    <mergeCell ref="C7:E7"/>
    <mergeCell ref="A1:E1"/>
    <mergeCell ref="A2:E2"/>
    <mergeCell ref="A3:E3"/>
    <mergeCell ref="F3:K3"/>
    <mergeCell ref="F4:K4"/>
  </mergeCells>
  <conditionalFormatting sqref="C10:C40">
    <cfRule type="cellIs" dxfId="14" priority="1" operator="equal">
      <formula>2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6"/>
  <sheetViews>
    <sheetView view="pageLayout" topLeftCell="A19" zoomScale="70" zoomScalePageLayoutView="70" workbookViewId="0">
      <selection activeCell="I15" sqref="I15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0.5703125" customWidth="1"/>
    <col min="5" max="5" width="26.8554687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  <c r="F3" s="165"/>
      <c r="G3" s="165"/>
      <c r="H3" s="165"/>
      <c r="I3" s="165"/>
      <c r="J3" s="165"/>
      <c r="K3" s="165"/>
    </row>
    <row r="4" spans="1:20" ht="20.25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  <c r="F4" s="171"/>
      <c r="G4" s="171"/>
      <c r="H4" s="171"/>
      <c r="I4" s="171"/>
      <c r="J4" s="171"/>
      <c r="K4" s="171"/>
    </row>
    <row r="5" spans="1:20" ht="18" customHeight="1" x14ac:dyDescent="0.3">
      <c r="A5" s="187" t="s">
        <v>16</v>
      </c>
      <c r="B5" s="187"/>
      <c r="C5" s="187" t="s">
        <v>19</v>
      </c>
      <c r="D5" s="187"/>
      <c r="E5" s="187"/>
      <c r="F5" s="195"/>
      <c r="G5" s="195"/>
      <c r="H5" s="195"/>
      <c r="I5" s="195"/>
      <c r="J5" s="195"/>
      <c r="K5" s="195"/>
    </row>
    <row r="6" spans="1:20" ht="20.25" customHeight="1" x14ac:dyDescent="0.3">
      <c r="A6" s="176" t="s">
        <v>20</v>
      </c>
      <c r="B6" s="176"/>
      <c r="C6" s="187" t="s">
        <v>18</v>
      </c>
      <c r="D6" s="187"/>
      <c r="E6" s="187"/>
    </row>
    <row r="7" spans="1:20" ht="21" customHeight="1" x14ac:dyDescent="0.3">
      <c r="A7" s="17" t="s">
        <v>11</v>
      </c>
      <c r="B7" s="17"/>
      <c r="C7" s="190" t="s">
        <v>56</v>
      </c>
      <c r="D7" s="190"/>
      <c r="E7" s="190"/>
    </row>
    <row r="8" spans="1:20" ht="37.5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8.25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6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6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6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6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6" ht="18" customHeight="1" x14ac:dyDescent="0.3">
      <c r="A37" s="8">
        <v>28</v>
      </c>
      <c r="B37" s="20" t="str">
        <f>Математика!B37</f>
        <v>Розенфельд Д. С.</v>
      </c>
      <c r="C37" s="8"/>
      <c r="D37" s="8"/>
      <c r="E37" s="11"/>
    </row>
    <row r="38" spans="1:6" ht="18" customHeight="1" x14ac:dyDescent="0.3">
      <c r="A38" s="8">
        <v>29</v>
      </c>
      <c r="B38" s="20" t="str">
        <f>Математика!B38</f>
        <v>Дущенко А. Ю.</v>
      </c>
      <c r="C38" s="8"/>
      <c r="D38" s="8"/>
      <c r="E38" s="11"/>
    </row>
    <row r="39" spans="1:6" ht="18" customHeight="1" x14ac:dyDescent="0.3">
      <c r="A39" s="8">
        <v>30</v>
      </c>
      <c r="B39" s="20"/>
      <c r="C39" s="8"/>
      <c r="D39" s="8"/>
      <c r="E39" s="11"/>
    </row>
    <row r="40" spans="1:6" ht="18" customHeight="1" x14ac:dyDescent="0.3">
      <c r="A40" s="8"/>
      <c r="B40" s="4"/>
      <c r="C40" s="8"/>
      <c r="D40" s="8"/>
      <c r="E40" s="19"/>
    </row>
    <row r="41" spans="1:6" ht="18.75" x14ac:dyDescent="0.3">
      <c r="A41" s="12"/>
      <c r="B41" s="6" t="s">
        <v>12</v>
      </c>
      <c r="C41" s="6"/>
      <c r="D41" s="21" t="str">
        <f>C7</f>
        <v>Кузнецов В.А., Семененко С.И.</v>
      </c>
      <c r="E41" s="13"/>
      <c r="F41" s="3"/>
    </row>
    <row r="42" spans="1:6" ht="12.75" customHeight="1" x14ac:dyDescent="0.3">
      <c r="A42" s="2"/>
      <c r="B42" s="14"/>
      <c r="D42" s="16"/>
      <c r="E42" s="2"/>
    </row>
    <row r="43" spans="1:6" x14ac:dyDescent="0.2">
      <c r="A43" s="3"/>
      <c r="B43" s="14" t="s">
        <v>13</v>
      </c>
      <c r="E43" s="3"/>
    </row>
    <row r="44" spans="1:6" x14ac:dyDescent="0.2">
      <c r="B44" s="14"/>
    </row>
    <row r="45" spans="1:6" ht="15.75" x14ac:dyDescent="0.25">
      <c r="B45" s="15"/>
    </row>
    <row r="46" spans="1:6" x14ac:dyDescent="0.2">
      <c r="B46" s="14"/>
    </row>
  </sheetData>
  <mergeCells count="15">
    <mergeCell ref="C7:E7"/>
    <mergeCell ref="A8:A9"/>
    <mergeCell ref="B8:B9"/>
    <mergeCell ref="C8:D9"/>
    <mergeCell ref="E8:E9"/>
    <mergeCell ref="A5:B5"/>
    <mergeCell ref="C5:E5"/>
    <mergeCell ref="F5:K5"/>
    <mergeCell ref="A6:B6"/>
    <mergeCell ref="C6:E6"/>
    <mergeCell ref="A1:E1"/>
    <mergeCell ref="A2:E2"/>
    <mergeCell ref="A3:E3"/>
    <mergeCell ref="F3:K3"/>
    <mergeCell ref="F4:K4"/>
  </mergeCells>
  <conditionalFormatting sqref="C34">
    <cfRule type="cellIs" dxfId="13" priority="5" operator="equal">
      <formula>"нз."</formula>
    </cfRule>
  </conditionalFormatting>
  <conditionalFormatting sqref="C10:C39">
    <cfRule type="cellIs" dxfId="12" priority="4" operator="equal">
      <formula>"нз."</formula>
    </cfRule>
  </conditionalFormatting>
  <conditionalFormatting sqref="C11:C31">
    <cfRule type="cellIs" dxfId="11" priority="3" operator="equal">
      <formula>"нз."</formula>
    </cfRule>
  </conditionalFormatting>
  <conditionalFormatting sqref="C33">
    <cfRule type="cellIs" dxfId="10" priority="2" operator="equal">
      <formula>"нз."</formula>
    </cfRule>
  </conditionalFormatting>
  <conditionalFormatting sqref="C38:C39">
    <cfRule type="cellIs" dxfId="9" priority="1" operator="equal">
      <formula>"нз."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6"/>
  <sheetViews>
    <sheetView view="pageLayout" topLeftCell="A25" zoomScale="70" zoomScalePageLayoutView="70" workbookViewId="0">
      <selection activeCell="G15" sqref="G15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5.42578125" customWidth="1"/>
    <col min="5" max="5" width="22.14062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</row>
    <row r="4" spans="1:20" ht="18.75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</row>
    <row r="5" spans="1:20" ht="18" customHeight="1" x14ac:dyDescent="0.3">
      <c r="A5" s="187" t="s">
        <v>16</v>
      </c>
      <c r="B5" s="187"/>
      <c r="C5" s="187" t="s">
        <v>39</v>
      </c>
      <c r="D5" s="187"/>
      <c r="E5" s="187"/>
    </row>
    <row r="6" spans="1:20" ht="20.25" customHeight="1" x14ac:dyDescent="0.3">
      <c r="A6" s="176"/>
      <c r="B6" s="176"/>
      <c r="C6" s="187"/>
      <c r="D6" s="187"/>
      <c r="E6" s="187"/>
    </row>
    <row r="7" spans="1:20" ht="21" customHeight="1" x14ac:dyDescent="0.3">
      <c r="A7" s="17" t="s">
        <v>11</v>
      </c>
      <c r="B7" s="17"/>
      <c r="C7" s="190" t="s">
        <v>38</v>
      </c>
      <c r="D7" s="190"/>
      <c r="E7" s="190"/>
    </row>
    <row r="8" spans="1:20" ht="37.5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8.25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6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6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6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6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6" ht="18" customHeight="1" x14ac:dyDescent="0.3">
      <c r="A37" s="8">
        <v>28</v>
      </c>
      <c r="B37" s="20" t="str">
        <f>Математика!B37</f>
        <v>Розенфельд Д. С.</v>
      </c>
      <c r="C37" s="8"/>
      <c r="D37" s="8"/>
      <c r="E37" s="11"/>
    </row>
    <row r="38" spans="1:6" ht="18" customHeight="1" x14ac:dyDescent="0.3">
      <c r="A38" s="8">
        <v>29</v>
      </c>
      <c r="B38" s="20" t="str">
        <f>Математика!B38</f>
        <v>Дущенко А. Ю.</v>
      </c>
      <c r="C38" s="8"/>
      <c r="D38" s="8"/>
      <c r="E38" s="11"/>
    </row>
    <row r="39" spans="1:6" ht="18" customHeight="1" x14ac:dyDescent="0.3">
      <c r="A39" s="8">
        <v>30</v>
      </c>
      <c r="B39" s="20"/>
      <c r="C39" s="8"/>
      <c r="D39" s="8"/>
      <c r="E39" s="11"/>
    </row>
    <row r="40" spans="1:6" ht="18" customHeight="1" x14ac:dyDescent="0.3">
      <c r="A40" s="99"/>
      <c r="B40" s="107"/>
      <c r="C40" s="99"/>
      <c r="D40" s="111"/>
      <c r="E40" s="72"/>
    </row>
    <row r="41" spans="1:6" ht="18.75" x14ac:dyDescent="0.3">
      <c r="A41" s="12"/>
      <c r="B41" s="6" t="s">
        <v>12</v>
      </c>
      <c r="C41" s="6"/>
      <c r="D41" s="94" t="s">
        <v>38</v>
      </c>
      <c r="E41" s="13"/>
      <c r="F41" s="3"/>
    </row>
    <row r="42" spans="1:6" ht="12.75" customHeight="1" x14ac:dyDescent="0.3">
      <c r="A42" s="2"/>
      <c r="B42" s="14"/>
      <c r="D42" s="16"/>
      <c r="E42" s="2"/>
    </row>
    <row r="43" spans="1:6" x14ac:dyDescent="0.2">
      <c r="A43" s="3"/>
      <c r="B43" s="14" t="s">
        <v>13</v>
      </c>
      <c r="E43" s="3"/>
    </row>
    <row r="44" spans="1:6" x14ac:dyDescent="0.2">
      <c r="B44" s="14"/>
    </row>
    <row r="45" spans="1:6" ht="15.75" x14ac:dyDescent="0.25">
      <c r="B45" s="15"/>
    </row>
    <row r="46" spans="1:6" x14ac:dyDescent="0.2">
      <c r="B46" s="14"/>
    </row>
  </sheetData>
  <mergeCells count="12">
    <mergeCell ref="A5:B5"/>
    <mergeCell ref="C5:E5"/>
    <mergeCell ref="A6:B6"/>
    <mergeCell ref="C6:E6"/>
    <mergeCell ref="A1:E1"/>
    <mergeCell ref="A2:E2"/>
    <mergeCell ref="A3:E3"/>
    <mergeCell ref="C7:E7"/>
    <mergeCell ref="A8:A9"/>
    <mergeCell ref="B8:B9"/>
    <mergeCell ref="C8:D9"/>
    <mergeCell ref="E8:E9"/>
  </mergeCells>
  <conditionalFormatting sqref="C10:C40">
    <cfRule type="cellIs" dxfId="8" priority="1" operator="equal">
      <formula>2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46"/>
  <sheetViews>
    <sheetView view="pageLayout" zoomScale="55" zoomScalePageLayoutView="55" workbookViewId="0">
      <selection activeCell="H29" sqref="H29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3.42578125" customWidth="1"/>
    <col min="5" max="5" width="22.8554687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</row>
    <row r="4" spans="1:20" ht="15" customHeight="1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</row>
    <row r="5" spans="1:20" ht="18" customHeight="1" x14ac:dyDescent="0.3">
      <c r="A5" s="176" t="s">
        <v>131</v>
      </c>
      <c r="B5" s="176"/>
      <c r="C5" s="176"/>
      <c r="D5" s="176"/>
      <c r="E5" s="176"/>
    </row>
    <row r="6" spans="1:20" ht="20.25" customHeight="1" x14ac:dyDescent="0.3">
      <c r="A6" s="176"/>
      <c r="B6" s="176"/>
      <c r="C6" s="187"/>
      <c r="D6" s="187"/>
      <c r="E6" s="187"/>
    </row>
    <row r="7" spans="1:20" ht="21" customHeight="1" x14ac:dyDescent="0.3">
      <c r="A7" s="17" t="s">
        <v>11</v>
      </c>
      <c r="B7" s="17"/>
      <c r="C7" s="190" t="s">
        <v>132</v>
      </c>
      <c r="D7" s="190"/>
      <c r="E7" s="190"/>
    </row>
    <row r="8" spans="1:20" ht="33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9.75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5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5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5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5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5" ht="18" customHeight="1" x14ac:dyDescent="0.3">
      <c r="A37" s="71">
        <v>28</v>
      </c>
      <c r="B37" s="20" t="str">
        <f>Математика!B37</f>
        <v>Розенфельд Д. С.</v>
      </c>
      <c r="C37" s="8"/>
      <c r="D37" s="71"/>
      <c r="E37" s="19"/>
    </row>
    <row r="38" spans="1:5" ht="18" customHeight="1" x14ac:dyDescent="0.3">
      <c r="A38" s="71">
        <v>29</v>
      </c>
      <c r="B38" s="20" t="str">
        <f>Математика!B38</f>
        <v>Дущенко А. Ю.</v>
      </c>
      <c r="C38" s="8"/>
      <c r="D38" s="71"/>
      <c r="E38" s="19"/>
    </row>
    <row r="39" spans="1:5" ht="18" customHeight="1" x14ac:dyDescent="0.3">
      <c r="A39" s="71">
        <v>30</v>
      </c>
      <c r="B39" s="20"/>
      <c r="C39" s="8"/>
      <c r="D39" s="8"/>
      <c r="E39" s="11"/>
    </row>
    <row r="40" spans="1:5" ht="18" customHeight="1" x14ac:dyDescent="0.3">
      <c r="A40" s="73" t="s">
        <v>12</v>
      </c>
      <c r="B40" s="3"/>
      <c r="C40" s="74" t="s">
        <v>133</v>
      </c>
      <c r="D40" s="3"/>
      <c r="E40" s="72"/>
    </row>
    <row r="41" spans="1:5" ht="18" customHeight="1" x14ac:dyDescent="0.3">
      <c r="A41" s="73"/>
      <c r="B41" s="2"/>
      <c r="C41" s="74"/>
      <c r="D41" s="2"/>
    </row>
    <row r="42" spans="1:5" x14ac:dyDescent="0.2">
      <c r="A42" s="2"/>
    </row>
    <row r="43" spans="1:5" x14ac:dyDescent="0.2">
      <c r="A43" s="3"/>
      <c r="B43" s="14" t="s">
        <v>13</v>
      </c>
    </row>
    <row r="44" spans="1:5" x14ac:dyDescent="0.2">
      <c r="B44" s="14"/>
    </row>
    <row r="45" spans="1:5" ht="15.75" x14ac:dyDescent="0.25">
      <c r="B45" s="15"/>
    </row>
    <row r="46" spans="1:5" x14ac:dyDescent="0.2">
      <c r="B46" s="14"/>
    </row>
  </sheetData>
  <mergeCells count="11">
    <mergeCell ref="A1:E1"/>
    <mergeCell ref="A2:E2"/>
    <mergeCell ref="A3:E3"/>
    <mergeCell ref="A5:E5"/>
    <mergeCell ref="A6:B6"/>
    <mergeCell ref="C6:E6"/>
    <mergeCell ref="C7:E7"/>
    <mergeCell ref="A8:A9"/>
    <mergeCell ref="B8:B9"/>
    <mergeCell ref="C8:D9"/>
    <mergeCell ref="E8:E9"/>
  </mergeCells>
  <conditionalFormatting sqref="C10">
    <cfRule type="cellIs" dxfId="7" priority="2" operator="equal">
      <formula>2</formula>
    </cfRule>
  </conditionalFormatting>
  <conditionalFormatting sqref="C11:C39">
    <cfRule type="cellIs" dxfId="6" priority="1" operator="equal">
      <formula>2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47"/>
  <sheetViews>
    <sheetView view="pageLayout" topLeftCell="A19" zoomScale="70" zoomScalePageLayoutView="70" workbookViewId="0">
      <selection activeCell="K26" sqref="K26"/>
    </sheetView>
  </sheetViews>
  <sheetFormatPr defaultRowHeight="12.75" x14ac:dyDescent="0.2"/>
  <cols>
    <col min="1" max="1" width="4.7109375" customWidth="1"/>
    <col min="2" max="2" width="23.5703125" customWidth="1"/>
    <col min="3" max="3" width="4.85546875" customWidth="1"/>
    <col min="4" max="4" width="29.140625" customWidth="1"/>
    <col min="5" max="5" width="29.8554687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</row>
    <row r="4" spans="1:20" ht="16.5" customHeight="1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  <c r="F4" s="1"/>
    </row>
    <row r="5" spans="1:20" ht="21" customHeight="1" x14ac:dyDescent="0.2">
      <c r="A5" s="179" t="s">
        <v>15</v>
      </c>
      <c r="B5" s="179"/>
      <c r="C5" s="196" t="s">
        <v>57</v>
      </c>
      <c r="D5" s="196"/>
      <c r="E5" s="196"/>
    </row>
    <row r="6" spans="1:20" ht="18.75" x14ac:dyDescent="0.3">
      <c r="A6" s="176"/>
      <c r="B6" s="176"/>
      <c r="C6" s="187"/>
      <c r="D6" s="187"/>
      <c r="E6" s="187"/>
    </row>
    <row r="7" spans="1:20" ht="18.75" customHeight="1" x14ac:dyDescent="0.3">
      <c r="A7" s="17" t="s">
        <v>11</v>
      </c>
      <c r="B7" s="17"/>
      <c r="C7" s="190" t="s">
        <v>43</v>
      </c>
      <c r="D7" s="190"/>
      <c r="E7" s="190"/>
    </row>
    <row r="8" spans="1:20" ht="35.25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18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5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5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5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5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5" ht="18" customHeight="1" x14ac:dyDescent="0.3">
      <c r="A37" s="8">
        <v>28</v>
      </c>
      <c r="B37" s="20" t="str">
        <f>Математика!B37</f>
        <v>Розенфельд Д. С.</v>
      </c>
      <c r="C37" s="8"/>
      <c r="D37" s="8"/>
      <c r="E37" s="11"/>
    </row>
    <row r="38" spans="1:5" ht="18" customHeight="1" x14ac:dyDescent="0.3">
      <c r="A38" s="8">
        <v>29</v>
      </c>
      <c r="B38" s="20" t="str">
        <f>Математика!B38</f>
        <v>Дущенко А. Ю.</v>
      </c>
      <c r="C38" s="8"/>
      <c r="D38" s="8"/>
      <c r="E38" s="11"/>
    </row>
    <row r="39" spans="1:5" ht="18" customHeight="1" x14ac:dyDescent="0.3">
      <c r="A39" s="8">
        <v>30</v>
      </c>
      <c r="B39" s="20"/>
      <c r="C39" s="8"/>
      <c r="D39" s="8"/>
      <c r="E39" s="11"/>
    </row>
    <row r="40" spans="1:5" ht="18" customHeight="1" x14ac:dyDescent="0.3">
      <c r="A40" s="8">
        <v>31</v>
      </c>
      <c r="B40" s="20"/>
      <c r="C40" s="8"/>
      <c r="D40" s="8"/>
      <c r="E40" s="11"/>
    </row>
    <row r="41" spans="1:5" ht="18" customHeight="1" x14ac:dyDescent="0.3">
      <c r="A41" s="99"/>
      <c r="B41" s="107"/>
      <c r="C41" s="99"/>
      <c r="D41" s="99"/>
      <c r="E41" s="72"/>
    </row>
    <row r="42" spans="1:5" ht="18.75" x14ac:dyDescent="0.3">
      <c r="A42" s="12"/>
      <c r="B42" s="6" t="s">
        <v>12</v>
      </c>
      <c r="C42" s="6" t="s">
        <v>43</v>
      </c>
      <c r="D42" s="5"/>
      <c r="E42" s="13"/>
    </row>
    <row r="43" spans="1:5" x14ac:dyDescent="0.2">
      <c r="A43" s="2"/>
      <c r="B43" s="14"/>
      <c r="E43" s="2"/>
    </row>
    <row r="44" spans="1:5" x14ac:dyDescent="0.2">
      <c r="A44" s="3"/>
      <c r="B44" s="14" t="s">
        <v>13</v>
      </c>
      <c r="E44" s="3"/>
    </row>
    <row r="45" spans="1:5" x14ac:dyDescent="0.2">
      <c r="B45" s="14"/>
    </row>
    <row r="46" spans="1:5" ht="15.75" x14ac:dyDescent="0.25">
      <c r="B46" s="15"/>
    </row>
    <row r="47" spans="1:5" x14ac:dyDescent="0.2">
      <c r="B47" s="14"/>
    </row>
  </sheetData>
  <mergeCells count="12">
    <mergeCell ref="A5:B5"/>
    <mergeCell ref="C5:E5"/>
    <mergeCell ref="A1:E1"/>
    <mergeCell ref="A2:E2"/>
    <mergeCell ref="A3:E3"/>
    <mergeCell ref="A6:B6"/>
    <mergeCell ref="C6:E6"/>
    <mergeCell ref="C7:E7"/>
    <mergeCell ref="A8:A9"/>
    <mergeCell ref="B8:B9"/>
    <mergeCell ref="C8:D9"/>
    <mergeCell ref="E8:E9"/>
  </mergeCells>
  <conditionalFormatting sqref="C10:C41">
    <cfRule type="cellIs" dxfId="5" priority="1" operator="equal">
      <formula>2</formula>
    </cfRule>
  </conditionalFormatting>
  <pageMargins left="0.63541666666666663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47"/>
  <sheetViews>
    <sheetView view="pageLayout" zoomScale="70" zoomScalePageLayoutView="70" workbookViewId="0">
      <selection activeCell="I16" sqref="I16"/>
    </sheetView>
  </sheetViews>
  <sheetFormatPr defaultRowHeight="12.75" x14ac:dyDescent="0.2"/>
  <cols>
    <col min="1" max="1" width="4.7109375" customWidth="1"/>
    <col min="2" max="2" width="26.5703125" customWidth="1"/>
    <col min="3" max="3" width="4.85546875" customWidth="1"/>
    <col min="4" max="4" width="29.140625" customWidth="1"/>
    <col min="5" max="5" width="26.4257812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</row>
    <row r="4" spans="1:20" ht="16.5" customHeight="1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  <c r="F4" s="1"/>
    </row>
    <row r="5" spans="1:20" ht="21" customHeight="1" x14ac:dyDescent="0.2">
      <c r="A5" s="179" t="s">
        <v>15</v>
      </c>
      <c r="B5" s="179"/>
      <c r="C5" s="196" t="s">
        <v>81</v>
      </c>
      <c r="D5" s="196"/>
      <c r="E5" s="196"/>
      <c r="F5" s="1"/>
    </row>
    <row r="6" spans="1:20" ht="18.75" x14ac:dyDescent="0.3">
      <c r="A6" s="176"/>
      <c r="B6" s="176"/>
      <c r="C6" s="187"/>
      <c r="D6" s="187"/>
      <c r="E6" s="187"/>
    </row>
    <row r="7" spans="1:20" ht="18.75" customHeight="1" x14ac:dyDescent="0.3">
      <c r="A7" s="17" t="s">
        <v>11</v>
      </c>
      <c r="B7" s="17"/>
      <c r="C7" s="190" t="s">
        <v>80</v>
      </c>
      <c r="D7" s="190"/>
      <c r="E7" s="190"/>
    </row>
    <row r="8" spans="1:20" ht="35.25" customHeight="1" x14ac:dyDescent="0.2">
      <c r="A8" s="177" t="s">
        <v>0</v>
      </c>
      <c r="B8" s="168" t="s">
        <v>1</v>
      </c>
      <c r="C8" s="163" t="s">
        <v>3</v>
      </c>
      <c r="D8" s="163"/>
      <c r="E8" s="182" t="s">
        <v>2</v>
      </c>
    </row>
    <row r="9" spans="1:20" ht="18" customHeight="1" x14ac:dyDescent="0.2">
      <c r="A9" s="177"/>
      <c r="B9" s="169"/>
      <c r="C9" s="163"/>
      <c r="D9" s="163"/>
      <c r="E9" s="185"/>
    </row>
    <row r="10" spans="1:20" ht="18" customHeight="1" x14ac:dyDescent="0.3">
      <c r="A10" s="8">
        <v>1</v>
      </c>
      <c r="B10" s="20" t="str">
        <f>Математика!B10</f>
        <v>Аксенов Д.А.</v>
      </c>
      <c r="C10" s="8"/>
      <c r="D10" s="8"/>
      <c r="E10" s="9"/>
    </row>
    <row r="11" spans="1:20" ht="18" customHeight="1" x14ac:dyDescent="0.3">
      <c r="A11" s="8">
        <v>2</v>
      </c>
      <c r="B11" s="20" t="str">
        <f>Математика!B11</f>
        <v>Ефремов А.Д.</v>
      </c>
      <c r="C11" s="8"/>
      <c r="D11" s="8"/>
      <c r="E11" s="11"/>
    </row>
    <row r="12" spans="1:20" ht="18" customHeight="1" x14ac:dyDescent="0.3">
      <c r="A12" s="8">
        <v>3</v>
      </c>
      <c r="B12" s="20" t="str">
        <f>Математика!B12</f>
        <v>Жижко А.А.</v>
      </c>
      <c r="C12" s="8"/>
      <c r="D12" s="8"/>
      <c r="E12" s="11"/>
    </row>
    <row r="13" spans="1:20" ht="18" customHeight="1" x14ac:dyDescent="0.3">
      <c r="A13" s="8">
        <v>4</v>
      </c>
      <c r="B13" s="20" t="str">
        <f>Математика!B13</f>
        <v>Зубарев Д.С.</v>
      </c>
      <c r="C13" s="8"/>
      <c r="D13" s="8"/>
      <c r="E13" s="11"/>
    </row>
    <row r="14" spans="1:20" ht="18" customHeight="1" x14ac:dyDescent="0.3">
      <c r="A14" s="8">
        <v>5</v>
      </c>
      <c r="B14" s="20" t="str">
        <f>Математика!B14</f>
        <v>Калюжный А.И.</v>
      </c>
      <c r="C14" s="8"/>
      <c r="D14" s="8"/>
      <c r="E14" s="11"/>
    </row>
    <row r="15" spans="1:20" ht="18" customHeight="1" x14ac:dyDescent="0.3">
      <c r="A15" s="8">
        <v>6</v>
      </c>
      <c r="B15" s="20" t="str">
        <f>Математика!B15</f>
        <v>Каралка В.А.</v>
      </c>
      <c r="C15" s="8"/>
      <c r="D15" s="8"/>
      <c r="E15" s="11"/>
    </row>
    <row r="16" spans="1:20" ht="18" customHeight="1" x14ac:dyDescent="0.3">
      <c r="A16" s="8">
        <v>7</v>
      </c>
      <c r="B16" s="20" t="str">
        <f>Математика!B16</f>
        <v>Клепцын Д.А.</v>
      </c>
      <c r="C16" s="8"/>
      <c r="D16" s="8"/>
      <c r="E16" s="11"/>
    </row>
    <row r="17" spans="1:5" ht="18" customHeight="1" x14ac:dyDescent="0.3">
      <c r="A17" s="8">
        <v>8</v>
      </c>
      <c r="B17" s="20" t="str">
        <f>Математика!B17</f>
        <v>Кобозев С.Д.</v>
      </c>
      <c r="C17" s="8"/>
      <c r="D17" s="8"/>
      <c r="E17" s="11"/>
    </row>
    <row r="18" spans="1:5" ht="18" customHeight="1" x14ac:dyDescent="0.3">
      <c r="A18" s="8">
        <v>9</v>
      </c>
      <c r="B18" s="20" t="str">
        <f>Математика!B18</f>
        <v>Кравцов Б.А.</v>
      </c>
      <c r="C18" s="8"/>
      <c r="D18" s="8"/>
      <c r="E18" s="11"/>
    </row>
    <row r="19" spans="1:5" ht="18" customHeight="1" x14ac:dyDescent="0.3">
      <c r="A19" s="8">
        <v>10</v>
      </c>
      <c r="B19" s="20" t="str">
        <f>Математика!B19</f>
        <v>Куренков Т.В.</v>
      </c>
      <c r="C19" s="8"/>
      <c r="D19" s="8"/>
      <c r="E19" s="11"/>
    </row>
    <row r="20" spans="1:5" ht="18" customHeight="1" x14ac:dyDescent="0.3">
      <c r="A20" s="8">
        <v>11</v>
      </c>
      <c r="B20" s="20" t="str">
        <f>Математика!B20</f>
        <v>Кузнецов Н.В.</v>
      </c>
      <c r="C20" s="8"/>
      <c r="D20" s="8"/>
      <c r="E20" s="11"/>
    </row>
    <row r="21" spans="1:5" ht="18" customHeight="1" x14ac:dyDescent="0.3">
      <c r="A21" s="8">
        <v>12</v>
      </c>
      <c r="B21" s="20" t="str">
        <f>Математика!B21</f>
        <v>Логвиненко Н.А.</v>
      </c>
      <c r="C21" s="8"/>
      <c r="D21" s="8"/>
      <c r="E21" s="11"/>
    </row>
    <row r="22" spans="1:5" ht="18" customHeight="1" x14ac:dyDescent="0.3">
      <c r="A22" s="8">
        <v>13</v>
      </c>
      <c r="B22" s="20" t="str">
        <f>Математика!B22</f>
        <v>Малина А.Н.</v>
      </c>
      <c r="C22" s="8"/>
      <c r="D22" s="8"/>
      <c r="E22" s="11"/>
    </row>
    <row r="23" spans="1:5" ht="18" customHeight="1" x14ac:dyDescent="0.3">
      <c r="A23" s="8">
        <v>14</v>
      </c>
      <c r="B23" s="20" t="str">
        <f>Математика!B23</f>
        <v>Мандрин К.О.</v>
      </c>
      <c r="C23" s="8"/>
      <c r="D23" s="8"/>
      <c r="E23" s="11"/>
    </row>
    <row r="24" spans="1:5" ht="18" customHeight="1" x14ac:dyDescent="0.3">
      <c r="A24" s="8">
        <v>15</v>
      </c>
      <c r="B24" s="20" t="str">
        <f>Математика!B24</f>
        <v>Милютин  И.К.</v>
      </c>
      <c r="C24" s="8"/>
      <c r="D24" s="8"/>
      <c r="E24" s="11"/>
    </row>
    <row r="25" spans="1:5" ht="18" customHeight="1" x14ac:dyDescent="0.3">
      <c r="A25" s="8">
        <v>16</v>
      </c>
      <c r="B25" s="20" t="str">
        <f>Математика!B25</f>
        <v>Мухин Д.М.</v>
      </c>
      <c r="C25" s="8"/>
      <c r="D25" s="8"/>
      <c r="E25" s="11"/>
    </row>
    <row r="26" spans="1:5" ht="18" customHeight="1" x14ac:dyDescent="0.3">
      <c r="A26" s="8">
        <v>17</v>
      </c>
      <c r="B26" s="20" t="str">
        <f>Математика!B26</f>
        <v>Полтавчеко А.В.</v>
      </c>
      <c r="C26" s="8"/>
      <c r="D26" s="8"/>
      <c r="E26" s="11"/>
    </row>
    <row r="27" spans="1:5" ht="18" customHeight="1" x14ac:dyDescent="0.3">
      <c r="A27" s="8">
        <v>18</v>
      </c>
      <c r="B27" s="20" t="str">
        <f>Математика!B27</f>
        <v>Полтарушникова С.М.</v>
      </c>
      <c r="C27" s="8"/>
      <c r="D27" s="8"/>
      <c r="E27" s="11"/>
    </row>
    <row r="28" spans="1:5" ht="18" customHeight="1" x14ac:dyDescent="0.3">
      <c r="A28" s="8">
        <v>19</v>
      </c>
      <c r="B28" s="20" t="str">
        <f>Математика!B28</f>
        <v>Сидоров К.Д.</v>
      </c>
      <c r="C28" s="8"/>
      <c r="D28" s="8"/>
      <c r="E28" s="11"/>
    </row>
    <row r="29" spans="1:5" ht="18" customHeight="1" x14ac:dyDescent="0.3">
      <c r="A29" s="8">
        <v>20</v>
      </c>
      <c r="B29" s="20" t="str">
        <f>Математика!B29</f>
        <v>Агодисян  А.С.</v>
      </c>
      <c r="C29" s="8"/>
      <c r="D29" s="8"/>
      <c r="E29" s="11"/>
    </row>
    <row r="30" spans="1:5" ht="18" customHeight="1" x14ac:dyDescent="0.3">
      <c r="A30" s="8">
        <v>21</v>
      </c>
      <c r="B30" s="20" t="str">
        <f>Математика!B30</f>
        <v>Цалко Н.К.</v>
      </c>
      <c r="C30" s="8"/>
      <c r="D30" s="8"/>
      <c r="E30" s="11"/>
    </row>
    <row r="31" spans="1:5" ht="18" customHeight="1" x14ac:dyDescent="0.3">
      <c r="A31" s="8">
        <v>22</v>
      </c>
      <c r="B31" s="20" t="str">
        <f>Математика!B31</f>
        <v>Шульгин И.С.</v>
      </c>
      <c r="C31" s="8"/>
      <c r="D31" s="8"/>
      <c r="E31" s="11"/>
    </row>
    <row r="32" spans="1:5" ht="18" customHeight="1" x14ac:dyDescent="0.3">
      <c r="A32" s="8">
        <v>23</v>
      </c>
      <c r="B32" s="20" t="str">
        <f>Математика!B32</f>
        <v>Чумаченко Ю. А.</v>
      </c>
      <c r="C32" s="8"/>
      <c r="D32" s="8"/>
      <c r="E32" s="11"/>
    </row>
    <row r="33" spans="1:5" ht="18" customHeight="1" x14ac:dyDescent="0.3">
      <c r="A33" s="8">
        <v>24</v>
      </c>
      <c r="B33" s="20" t="str">
        <f>Математика!B33</f>
        <v>Кан С.Д.</v>
      </c>
      <c r="C33" s="8"/>
      <c r="D33" s="8"/>
      <c r="E33" s="11"/>
    </row>
    <row r="34" spans="1:5" ht="18" customHeight="1" x14ac:dyDescent="0.3">
      <c r="A34" s="8">
        <v>25</v>
      </c>
      <c r="B34" s="20" t="str">
        <f>Математика!B34</f>
        <v>Кузнецов И. А.</v>
      </c>
      <c r="C34" s="8"/>
      <c r="D34" s="8"/>
      <c r="E34" s="11"/>
    </row>
    <row r="35" spans="1:5" ht="18" customHeight="1" x14ac:dyDescent="0.3">
      <c r="A35" s="8">
        <v>26</v>
      </c>
      <c r="B35" s="20" t="str">
        <f>Математика!B35</f>
        <v xml:space="preserve">Кузовкин А. А. </v>
      </c>
      <c r="C35" s="8"/>
      <c r="D35" s="8"/>
      <c r="E35" s="11"/>
    </row>
    <row r="36" spans="1:5" ht="18" customHeight="1" x14ac:dyDescent="0.3">
      <c r="A36" s="8">
        <v>27</v>
      </c>
      <c r="B36" s="20" t="str">
        <f>Математика!B36</f>
        <v>Рагулин М. Г.</v>
      </c>
      <c r="C36" s="8"/>
      <c r="D36" s="8"/>
      <c r="E36" s="11"/>
    </row>
    <row r="37" spans="1:5" ht="18" customHeight="1" x14ac:dyDescent="0.3">
      <c r="A37" s="8">
        <v>28</v>
      </c>
      <c r="B37" s="20" t="str">
        <f>Математика!B37</f>
        <v>Розенфельд Д. С.</v>
      </c>
      <c r="C37" s="8"/>
      <c r="D37" s="8"/>
      <c r="E37" s="11"/>
    </row>
    <row r="38" spans="1:5" ht="18" customHeight="1" x14ac:dyDescent="0.3">
      <c r="A38" s="8">
        <v>29</v>
      </c>
      <c r="B38" s="20" t="str">
        <f>Математика!B38</f>
        <v>Дущенко А. Ю.</v>
      </c>
      <c r="C38" s="8"/>
      <c r="D38" s="8"/>
      <c r="E38" s="11"/>
    </row>
    <row r="39" spans="1:5" ht="18" customHeight="1" x14ac:dyDescent="0.3">
      <c r="A39" s="8">
        <v>30</v>
      </c>
      <c r="B39" s="20"/>
      <c r="C39" s="8"/>
      <c r="D39" s="8"/>
      <c r="E39" s="11"/>
    </row>
    <row r="40" spans="1:5" ht="18" customHeight="1" x14ac:dyDescent="0.3">
      <c r="A40" s="8">
        <v>31</v>
      </c>
      <c r="B40" s="20"/>
      <c r="C40" s="8"/>
      <c r="D40" s="8"/>
      <c r="E40" s="11"/>
    </row>
    <row r="41" spans="1:5" ht="18" customHeight="1" x14ac:dyDescent="0.3">
      <c r="A41" s="99"/>
      <c r="B41" s="127"/>
      <c r="C41" s="99"/>
      <c r="D41" s="99"/>
      <c r="E41" s="72"/>
    </row>
    <row r="42" spans="1:5" ht="18.75" x14ac:dyDescent="0.3">
      <c r="A42" s="12"/>
      <c r="B42" s="129" t="s">
        <v>12</v>
      </c>
      <c r="C42" s="129" t="str">
        <f>C7</f>
        <v>Гребенюк А.А.</v>
      </c>
      <c r="D42" s="128"/>
      <c r="E42" s="13"/>
    </row>
    <row r="43" spans="1:5" x14ac:dyDescent="0.2">
      <c r="A43" s="2"/>
      <c r="B43" s="14"/>
      <c r="E43" s="2"/>
    </row>
    <row r="44" spans="1:5" x14ac:dyDescent="0.2">
      <c r="A44" s="3"/>
      <c r="B44" s="14" t="s">
        <v>13</v>
      </c>
      <c r="E44" s="3"/>
    </row>
    <row r="45" spans="1:5" x14ac:dyDescent="0.2">
      <c r="B45" s="14"/>
    </row>
    <row r="46" spans="1:5" ht="15.75" x14ac:dyDescent="0.25">
      <c r="B46" s="15"/>
    </row>
    <row r="47" spans="1:5" x14ac:dyDescent="0.2">
      <c r="B47" s="14"/>
    </row>
  </sheetData>
  <mergeCells count="12">
    <mergeCell ref="A6:B6"/>
    <mergeCell ref="C6:E6"/>
    <mergeCell ref="C7:E7"/>
    <mergeCell ref="A8:A9"/>
    <mergeCell ref="B8:B9"/>
    <mergeCell ref="C8:D9"/>
    <mergeCell ref="E8:E9"/>
    <mergeCell ref="A5:B5"/>
    <mergeCell ref="C5:E5"/>
    <mergeCell ref="A1:E1"/>
    <mergeCell ref="A2:E2"/>
    <mergeCell ref="A3:E3"/>
  </mergeCells>
  <conditionalFormatting sqref="C10:C41">
    <cfRule type="cellIs" dxfId="4" priority="1" operator="equal">
      <formula>2</formula>
    </cfRule>
  </conditionalFormatting>
  <pageMargins left="0.63541666666666663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35"/>
  </sheetPr>
  <dimension ref="A1:AD46"/>
  <sheetViews>
    <sheetView tabSelected="1" showRuler="0" view="pageLayout" workbookViewId="0">
      <selection activeCell="Q49" sqref="Q49"/>
    </sheetView>
  </sheetViews>
  <sheetFormatPr defaultRowHeight="12.75" x14ac:dyDescent="0.2"/>
  <cols>
    <col min="1" max="1" width="2.7109375" style="22" customWidth="1"/>
    <col min="2" max="2" width="32.140625" style="22" customWidth="1"/>
    <col min="3" max="15" width="2.7109375" style="22" customWidth="1"/>
    <col min="16" max="16" width="7.140625" style="22" customWidth="1"/>
    <col min="17" max="17" width="7" style="22" customWidth="1"/>
    <col min="18" max="18" width="7.85546875" style="22" customWidth="1"/>
    <col min="19" max="19" width="15.42578125" style="22" customWidth="1"/>
    <col min="20" max="20" width="16.140625" style="22" customWidth="1"/>
    <col min="21" max="21" width="3.7109375" style="22" customWidth="1"/>
    <col min="22" max="22" width="6.42578125" style="22" customWidth="1"/>
    <col min="23" max="27" width="3.7109375" style="22" customWidth="1"/>
    <col min="28" max="16384" width="9.140625" style="22"/>
  </cols>
  <sheetData>
    <row r="1" spans="1:30" ht="18.75" x14ac:dyDescent="0.3">
      <c r="A1" s="216" t="str">
        <f>ОБЖ!A1</f>
        <v>ГБПОУ  РО "ТКМП"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spans="1:30" ht="20.25" x14ac:dyDescent="0.3">
      <c r="A2" s="237" t="s">
        <v>31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30" ht="19.5" thickBot="1" x14ac:dyDescent="0.35">
      <c r="A3" s="114" t="str">
        <f>Математика!A3</f>
        <v xml:space="preserve">  Учебная группа   Р-119        Учебный год   2019/2020       Семестр 2 </v>
      </c>
      <c r="B3" s="16"/>
      <c r="C3" s="16"/>
      <c r="D3" s="16"/>
      <c r="E3" s="16"/>
      <c r="F3" s="106"/>
      <c r="G3" s="120"/>
      <c r="H3" s="16"/>
      <c r="I3" s="16"/>
      <c r="J3" s="16"/>
      <c r="K3" s="16"/>
      <c r="L3" s="24"/>
      <c r="M3" s="24"/>
      <c r="N3" s="24"/>
      <c r="O3" s="24"/>
      <c r="P3" s="24"/>
      <c r="Q3" s="24"/>
      <c r="R3" s="24"/>
      <c r="S3" s="23"/>
      <c r="T3" s="23"/>
    </row>
    <row r="4" spans="1:30" ht="37.5" customHeight="1" thickBot="1" x14ac:dyDescent="0.25">
      <c r="A4" s="238" t="s">
        <v>4</v>
      </c>
      <c r="B4" s="238" t="s">
        <v>5</v>
      </c>
      <c r="C4" s="231" t="s">
        <v>32</v>
      </c>
      <c r="D4" s="232"/>
      <c r="E4" s="233"/>
      <c r="F4" s="234"/>
      <c r="G4" s="199" t="s">
        <v>33</v>
      </c>
      <c r="H4" s="200"/>
      <c r="I4" s="200"/>
      <c r="J4" s="200"/>
      <c r="K4" s="200"/>
      <c r="L4" s="200"/>
      <c r="M4" s="200"/>
      <c r="N4" s="201"/>
      <c r="O4" s="130"/>
      <c r="P4" s="222" t="s">
        <v>6</v>
      </c>
      <c r="Q4" s="223"/>
      <c r="R4" s="224"/>
      <c r="S4" s="225"/>
      <c r="T4" s="226"/>
    </row>
    <row r="5" spans="1:30" ht="39" customHeight="1" x14ac:dyDescent="0.2">
      <c r="A5" s="239"/>
      <c r="B5" s="243"/>
      <c r="C5" s="241" t="s">
        <v>51</v>
      </c>
      <c r="D5" s="218" t="s">
        <v>44</v>
      </c>
      <c r="E5" s="220" t="s">
        <v>76</v>
      </c>
      <c r="F5" s="235" t="s">
        <v>41</v>
      </c>
      <c r="G5" s="197" t="s">
        <v>40</v>
      </c>
      <c r="H5" s="227" t="s">
        <v>50</v>
      </c>
      <c r="I5" s="229" t="s">
        <v>45</v>
      </c>
      <c r="J5" s="229" t="s">
        <v>37</v>
      </c>
      <c r="K5" s="220" t="s">
        <v>46</v>
      </c>
      <c r="L5" s="202" t="s">
        <v>39</v>
      </c>
      <c r="M5" s="202" t="s">
        <v>52</v>
      </c>
      <c r="N5" s="210" t="s">
        <v>47</v>
      </c>
      <c r="O5" s="214" t="s">
        <v>81</v>
      </c>
      <c r="P5" s="206" t="s">
        <v>21</v>
      </c>
      <c r="Q5" s="208" t="s">
        <v>22</v>
      </c>
      <c r="R5" s="209"/>
      <c r="S5" s="212" t="s">
        <v>9</v>
      </c>
      <c r="T5" s="204" t="s">
        <v>23</v>
      </c>
      <c r="U5" s="217" t="s">
        <v>24</v>
      </c>
    </row>
    <row r="6" spans="1:30" ht="45" customHeight="1" thickBot="1" x14ac:dyDescent="0.25">
      <c r="A6" s="240"/>
      <c r="B6" s="244"/>
      <c r="C6" s="242"/>
      <c r="D6" s="219"/>
      <c r="E6" s="221"/>
      <c r="F6" s="236"/>
      <c r="G6" s="198"/>
      <c r="H6" s="228"/>
      <c r="I6" s="230"/>
      <c r="J6" s="230"/>
      <c r="K6" s="221"/>
      <c r="L6" s="203"/>
      <c r="M6" s="203"/>
      <c r="N6" s="211"/>
      <c r="O6" s="215"/>
      <c r="P6" s="207"/>
      <c r="Q6" s="87" t="s">
        <v>7</v>
      </c>
      <c r="R6" s="25" t="s">
        <v>8</v>
      </c>
      <c r="S6" s="213"/>
      <c r="T6" s="205"/>
      <c r="U6" s="217"/>
      <c r="V6" s="26"/>
      <c r="W6" s="26"/>
      <c r="X6" s="26" t="s">
        <v>25</v>
      </c>
      <c r="Y6" s="26" t="s">
        <v>26</v>
      </c>
      <c r="Z6" s="26"/>
      <c r="AA6" s="26" t="s">
        <v>27</v>
      </c>
    </row>
    <row r="7" spans="1:30" ht="15" customHeight="1" x14ac:dyDescent="0.3">
      <c r="A7" s="27">
        <v>1</v>
      </c>
      <c r="B7" s="113" t="str">
        <f>Математика!B10</f>
        <v>Аксенов Д.А.</v>
      </c>
      <c r="C7" s="123">
        <f>Физика!D10</f>
        <v>0</v>
      </c>
      <c r="D7" s="123">
        <f>Математика!D10</f>
        <v>0</v>
      </c>
      <c r="E7" s="123">
        <f>'Рус.й Яз'!D10</f>
        <v>0</v>
      </c>
      <c r="F7" s="123">
        <f>Информатика!D10</f>
        <v>0</v>
      </c>
      <c r="G7" s="123">
        <f>Литература!C10</f>
        <v>0</v>
      </c>
      <c r="H7" s="123">
        <f>химия!C10</f>
        <v>0</v>
      </c>
      <c r="I7" s="123">
        <f>'Иностр.яз.'!C10</f>
        <v>0</v>
      </c>
      <c r="J7" s="123">
        <f>Обществоз.!C10</f>
        <v>0</v>
      </c>
      <c r="K7" s="123">
        <f>'Физ-ра'!C10</f>
        <v>0</v>
      </c>
      <c r="L7" s="123">
        <f>История!C10</f>
        <v>0</v>
      </c>
      <c r="M7" s="123">
        <f>Экология!C10</f>
        <v>0</v>
      </c>
      <c r="N7" s="123">
        <f>ОБЖ!C10</f>
        <v>0</v>
      </c>
      <c r="O7" s="123">
        <f>Астрономия!C10</f>
        <v>0</v>
      </c>
      <c r="P7" s="124">
        <v>64</v>
      </c>
      <c r="Q7" s="86">
        <v>54</v>
      </c>
      <c r="R7" s="33">
        <f>P7-Q7</f>
        <v>10</v>
      </c>
      <c r="S7" s="34">
        <f>AVERAGE(C7:N7)</f>
        <v>0</v>
      </c>
      <c r="T7" s="35">
        <f>RANK(S7,$S$7:$S$36)</f>
        <v>1</v>
      </c>
      <c r="U7" s="22">
        <f>COUNTIF(C7:N7,"&lt;3")</f>
        <v>12</v>
      </c>
      <c r="V7" s="22">
        <f t="shared" ref="V7:V31" si="0">COUNTIF(C7:N7,"&gt;3")</f>
        <v>0</v>
      </c>
      <c r="W7" s="22">
        <f t="shared" ref="W7:W31" si="1">COUNTIF(C7:N7,"=о.")</f>
        <v>0</v>
      </c>
      <c r="X7" s="22">
        <f t="shared" ref="X7:X31" si="2">V7+W7</f>
        <v>0</v>
      </c>
      <c r="Y7" s="22">
        <f t="shared" ref="Y7:Y31" si="3">COUNTIF(C7:N7,"=3")</f>
        <v>0</v>
      </c>
      <c r="Z7" s="22">
        <f t="shared" ref="Z7:Z31" si="4">COUNTIF(C7:N7,"=5")</f>
        <v>0</v>
      </c>
      <c r="AA7" s="22">
        <f t="shared" ref="AA7:AA31" si="5">Z7+W7</f>
        <v>0</v>
      </c>
    </row>
    <row r="8" spans="1:30" ht="15" customHeight="1" x14ac:dyDescent="0.3">
      <c r="A8" s="27">
        <v>2</v>
      </c>
      <c r="B8" s="113" t="str">
        <f>Математика!B11</f>
        <v>Ефремов А.Д.</v>
      </c>
      <c r="C8" s="123">
        <f>Физика!D11</f>
        <v>0</v>
      </c>
      <c r="D8" s="123">
        <f>Математика!D11</f>
        <v>0</v>
      </c>
      <c r="E8" s="123">
        <f>'Рус.й Яз'!D11</f>
        <v>0</v>
      </c>
      <c r="F8" s="123">
        <f>Информатика!D11</f>
        <v>0</v>
      </c>
      <c r="G8" s="123">
        <f>Литература!C11</f>
        <v>0</v>
      </c>
      <c r="H8" s="123">
        <f>химия!C11</f>
        <v>0</v>
      </c>
      <c r="I8" s="123">
        <f>'Иностр.яз.'!C11</f>
        <v>0</v>
      </c>
      <c r="J8" s="123">
        <f>Обществоз.!C11</f>
        <v>0</v>
      </c>
      <c r="K8" s="123">
        <f>'Физ-ра'!C11</f>
        <v>0</v>
      </c>
      <c r="L8" s="123">
        <f>История!C11</f>
        <v>0</v>
      </c>
      <c r="M8" s="123">
        <f>Экология!C11</f>
        <v>0</v>
      </c>
      <c r="N8" s="123">
        <f>ОБЖ!C11</f>
        <v>0</v>
      </c>
      <c r="O8" s="123">
        <f>Астрономия!C11</f>
        <v>0</v>
      </c>
      <c r="P8" s="32">
        <v>82</v>
      </c>
      <c r="Q8" s="32">
        <v>30</v>
      </c>
      <c r="R8" s="33">
        <f t="shared" ref="R8:R36" si="6">P8-Q8</f>
        <v>52</v>
      </c>
      <c r="S8" s="34">
        <f t="shared" ref="S8:S36" si="7">AVERAGE(C8:N8)</f>
        <v>0</v>
      </c>
      <c r="T8" s="35">
        <f t="shared" ref="T8:T36" si="8">RANK(S8,$S$7:$S$36)</f>
        <v>1</v>
      </c>
      <c r="U8" s="22">
        <f t="shared" ref="U8:U31" si="9">COUNTIF(C8:N8,"&lt;3")</f>
        <v>12</v>
      </c>
      <c r="V8" s="22">
        <f t="shared" si="0"/>
        <v>0</v>
      </c>
      <c r="W8" s="22">
        <f t="shared" si="1"/>
        <v>0</v>
      </c>
      <c r="X8" s="22">
        <f t="shared" si="2"/>
        <v>0</v>
      </c>
      <c r="Y8" s="22">
        <f t="shared" si="3"/>
        <v>0</v>
      </c>
      <c r="Z8" s="22">
        <f t="shared" si="4"/>
        <v>0</v>
      </c>
      <c r="AA8" s="22">
        <f t="shared" si="5"/>
        <v>0</v>
      </c>
    </row>
    <row r="9" spans="1:30" ht="15" customHeight="1" x14ac:dyDescent="0.3">
      <c r="A9" s="27">
        <v>3</v>
      </c>
      <c r="B9" s="113" t="str">
        <f>Математика!B12</f>
        <v>Жижко А.А.</v>
      </c>
      <c r="C9" s="123">
        <f>Физика!D12</f>
        <v>0</v>
      </c>
      <c r="D9" s="123">
        <f>Математика!D12</f>
        <v>0</v>
      </c>
      <c r="E9" s="123">
        <f>'Рус.й Яз'!D12</f>
        <v>0</v>
      </c>
      <c r="F9" s="123">
        <f>Информатика!D12</f>
        <v>0</v>
      </c>
      <c r="G9" s="123">
        <f>Литература!C12</f>
        <v>0</v>
      </c>
      <c r="H9" s="123">
        <f>химия!C12</f>
        <v>0</v>
      </c>
      <c r="I9" s="123">
        <f>'Иностр.яз.'!C12</f>
        <v>0</v>
      </c>
      <c r="J9" s="123">
        <f>Обществоз.!C12</f>
        <v>0</v>
      </c>
      <c r="K9" s="123">
        <f>'Физ-ра'!C12</f>
        <v>0</v>
      </c>
      <c r="L9" s="123">
        <f>История!C12</f>
        <v>0</v>
      </c>
      <c r="M9" s="123">
        <f>Экология!C12</f>
        <v>0</v>
      </c>
      <c r="N9" s="123">
        <f>ОБЖ!C12</f>
        <v>0</v>
      </c>
      <c r="O9" s="123">
        <f>Астрономия!C12</f>
        <v>0</v>
      </c>
      <c r="P9" s="32">
        <v>114</v>
      </c>
      <c r="Q9" s="100">
        <v>88</v>
      </c>
      <c r="R9" s="33">
        <f t="shared" si="6"/>
        <v>26</v>
      </c>
      <c r="S9" s="34">
        <f t="shared" si="7"/>
        <v>0</v>
      </c>
      <c r="T9" s="35">
        <f t="shared" si="8"/>
        <v>1</v>
      </c>
      <c r="U9" s="22">
        <f t="shared" si="9"/>
        <v>12</v>
      </c>
      <c r="V9" s="22">
        <f t="shared" si="0"/>
        <v>0</v>
      </c>
      <c r="W9" s="22">
        <f t="shared" si="1"/>
        <v>0</v>
      </c>
      <c r="X9" s="22">
        <f t="shared" si="2"/>
        <v>0</v>
      </c>
      <c r="Y9" s="22">
        <f t="shared" si="3"/>
        <v>0</v>
      </c>
      <c r="Z9" s="22">
        <f t="shared" si="4"/>
        <v>0</v>
      </c>
      <c r="AA9" s="22">
        <f t="shared" si="5"/>
        <v>0</v>
      </c>
    </row>
    <row r="10" spans="1:30" ht="15" customHeight="1" x14ac:dyDescent="0.3">
      <c r="A10" s="27">
        <v>4</v>
      </c>
      <c r="B10" s="113" t="str">
        <f>Математика!B13</f>
        <v>Зубарев Д.С.</v>
      </c>
      <c r="C10" s="123">
        <f>Физика!D13</f>
        <v>0</v>
      </c>
      <c r="D10" s="123">
        <f>Математика!D13</f>
        <v>0</v>
      </c>
      <c r="E10" s="123">
        <f>'Рус.й Яз'!D13</f>
        <v>0</v>
      </c>
      <c r="F10" s="123">
        <f>Информатика!D13</f>
        <v>0</v>
      </c>
      <c r="G10" s="123">
        <f>Литература!C13</f>
        <v>0</v>
      </c>
      <c r="H10" s="123">
        <f>химия!C13</f>
        <v>0</v>
      </c>
      <c r="I10" s="123">
        <f>'Иностр.яз.'!C13</f>
        <v>0</v>
      </c>
      <c r="J10" s="123">
        <f>Обществоз.!C13</f>
        <v>0</v>
      </c>
      <c r="K10" s="123">
        <f>'Физ-ра'!C13</f>
        <v>0</v>
      </c>
      <c r="L10" s="123">
        <f>История!C13</f>
        <v>0</v>
      </c>
      <c r="M10" s="123">
        <f>Экология!C13</f>
        <v>0</v>
      </c>
      <c r="N10" s="123">
        <f>ОБЖ!C13</f>
        <v>0</v>
      </c>
      <c r="O10" s="123">
        <f>Астрономия!C13</f>
        <v>0</v>
      </c>
      <c r="P10" s="32">
        <v>94</v>
      </c>
      <c r="Q10" s="32">
        <v>40</v>
      </c>
      <c r="R10" s="33">
        <f t="shared" si="6"/>
        <v>54</v>
      </c>
      <c r="S10" s="34">
        <f t="shared" si="7"/>
        <v>0</v>
      </c>
      <c r="T10" s="35">
        <f t="shared" si="8"/>
        <v>1</v>
      </c>
      <c r="U10" s="22">
        <f t="shared" si="9"/>
        <v>12</v>
      </c>
      <c r="V10" s="22">
        <f t="shared" si="0"/>
        <v>0</v>
      </c>
      <c r="W10" s="22">
        <f t="shared" si="1"/>
        <v>0</v>
      </c>
      <c r="X10" s="22">
        <f t="shared" si="2"/>
        <v>0</v>
      </c>
      <c r="Y10" s="22">
        <f t="shared" si="3"/>
        <v>0</v>
      </c>
      <c r="Z10" s="22">
        <f t="shared" si="4"/>
        <v>0</v>
      </c>
      <c r="AA10" s="22">
        <f t="shared" si="5"/>
        <v>0</v>
      </c>
    </row>
    <row r="11" spans="1:30" ht="15" customHeight="1" x14ac:dyDescent="0.3">
      <c r="A11" s="27">
        <v>5</v>
      </c>
      <c r="B11" s="113" t="str">
        <f>Математика!B14</f>
        <v>Калюжный А.И.</v>
      </c>
      <c r="C11" s="123">
        <f>Физика!D14</f>
        <v>0</v>
      </c>
      <c r="D11" s="123">
        <f>Математика!D14</f>
        <v>0</v>
      </c>
      <c r="E11" s="123">
        <f>'Рус.й Яз'!D14</f>
        <v>0</v>
      </c>
      <c r="F11" s="123">
        <f>Информатика!D14</f>
        <v>0</v>
      </c>
      <c r="G11" s="123">
        <f>Литература!C14</f>
        <v>0</v>
      </c>
      <c r="H11" s="123">
        <f>химия!C14</f>
        <v>0</v>
      </c>
      <c r="I11" s="123">
        <f>'Иностр.яз.'!C14</f>
        <v>0</v>
      </c>
      <c r="J11" s="123">
        <f>Обществоз.!C14</f>
        <v>0</v>
      </c>
      <c r="K11" s="123">
        <f>'Физ-ра'!C14</f>
        <v>0</v>
      </c>
      <c r="L11" s="123">
        <f>История!C14</f>
        <v>0</v>
      </c>
      <c r="M11" s="123">
        <f>Экология!C14</f>
        <v>0</v>
      </c>
      <c r="N11" s="123">
        <f>ОБЖ!C14</f>
        <v>0</v>
      </c>
      <c r="O11" s="123">
        <f>Астрономия!C14</f>
        <v>0</v>
      </c>
      <c r="P11" s="32">
        <v>36</v>
      </c>
      <c r="Q11" s="32">
        <v>34</v>
      </c>
      <c r="R11" s="33">
        <f t="shared" si="6"/>
        <v>2</v>
      </c>
      <c r="S11" s="34">
        <f t="shared" si="7"/>
        <v>0</v>
      </c>
      <c r="T11" s="35">
        <f t="shared" si="8"/>
        <v>1</v>
      </c>
      <c r="U11" s="22">
        <f t="shared" si="9"/>
        <v>12</v>
      </c>
      <c r="V11" s="22">
        <f t="shared" si="0"/>
        <v>0</v>
      </c>
      <c r="W11" s="22">
        <f t="shared" si="1"/>
        <v>0</v>
      </c>
      <c r="X11" s="22">
        <f t="shared" si="2"/>
        <v>0</v>
      </c>
      <c r="Y11" s="22">
        <f t="shared" si="3"/>
        <v>0</v>
      </c>
      <c r="Z11" s="22">
        <f t="shared" si="4"/>
        <v>0</v>
      </c>
      <c r="AA11" s="22">
        <f t="shared" si="5"/>
        <v>0</v>
      </c>
      <c r="AD11" s="22">
        <v>4523</v>
      </c>
    </row>
    <row r="12" spans="1:30" ht="15" customHeight="1" x14ac:dyDescent="0.3">
      <c r="A12" s="27">
        <v>6</v>
      </c>
      <c r="B12" s="113" t="str">
        <f>Математика!B15</f>
        <v>Каралка В.А.</v>
      </c>
      <c r="C12" s="123">
        <f>Физика!D15</f>
        <v>0</v>
      </c>
      <c r="D12" s="123">
        <f>Математика!D15</f>
        <v>0</v>
      </c>
      <c r="E12" s="123">
        <f>'Рус.й Яз'!D15</f>
        <v>0</v>
      </c>
      <c r="F12" s="123">
        <f>Информатика!D15</f>
        <v>0</v>
      </c>
      <c r="G12" s="123">
        <f>Литература!C15</f>
        <v>0</v>
      </c>
      <c r="H12" s="123">
        <f>химия!C15</f>
        <v>0</v>
      </c>
      <c r="I12" s="123">
        <f>'Иностр.яз.'!C15</f>
        <v>0</v>
      </c>
      <c r="J12" s="123">
        <f>Обществоз.!C15</f>
        <v>0</v>
      </c>
      <c r="K12" s="123">
        <f>'Физ-ра'!C15</f>
        <v>0</v>
      </c>
      <c r="L12" s="123">
        <f>История!C15</f>
        <v>0</v>
      </c>
      <c r="M12" s="123">
        <f>Экология!C15</f>
        <v>0</v>
      </c>
      <c r="N12" s="123">
        <f>ОБЖ!C15</f>
        <v>0</v>
      </c>
      <c r="O12" s="123">
        <f>Астрономия!C15</f>
        <v>0</v>
      </c>
      <c r="P12" s="32">
        <v>4</v>
      </c>
      <c r="Q12" s="32">
        <v>4</v>
      </c>
      <c r="R12" s="33">
        <f t="shared" si="6"/>
        <v>0</v>
      </c>
      <c r="S12" s="34">
        <f t="shared" si="7"/>
        <v>0</v>
      </c>
      <c r="T12" s="35">
        <f t="shared" si="8"/>
        <v>1</v>
      </c>
      <c r="U12" s="22">
        <f t="shared" si="9"/>
        <v>12</v>
      </c>
      <c r="V12" s="22">
        <f t="shared" si="0"/>
        <v>0</v>
      </c>
      <c r="W12" s="22">
        <f t="shared" si="1"/>
        <v>0</v>
      </c>
      <c r="X12" s="22">
        <f t="shared" si="2"/>
        <v>0</v>
      </c>
      <c r="Y12" s="22">
        <f t="shared" si="3"/>
        <v>0</v>
      </c>
      <c r="Z12" s="22">
        <f t="shared" si="4"/>
        <v>0</v>
      </c>
      <c r="AA12" s="22">
        <f t="shared" si="5"/>
        <v>0</v>
      </c>
    </row>
    <row r="13" spans="1:30" ht="15" customHeight="1" x14ac:dyDescent="0.3">
      <c r="A13" s="27">
        <v>7</v>
      </c>
      <c r="B13" s="113" t="str">
        <f>Математика!B16</f>
        <v>Клепцын Д.А.</v>
      </c>
      <c r="C13" s="123">
        <f>Физика!D16</f>
        <v>0</v>
      </c>
      <c r="D13" s="123">
        <f>Математика!D16</f>
        <v>0</v>
      </c>
      <c r="E13" s="123">
        <f>'Рус.й Яз'!D16</f>
        <v>0</v>
      </c>
      <c r="F13" s="123">
        <f>Информатика!D16</f>
        <v>0</v>
      </c>
      <c r="G13" s="123">
        <f>Литература!C16</f>
        <v>0</v>
      </c>
      <c r="H13" s="123">
        <f>химия!C16</f>
        <v>0</v>
      </c>
      <c r="I13" s="123">
        <f>'Иностр.яз.'!C16</f>
        <v>0</v>
      </c>
      <c r="J13" s="123">
        <f>Обществоз.!C16</f>
        <v>0</v>
      </c>
      <c r="K13" s="123">
        <f>'Физ-ра'!C16</f>
        <v>0</v>
      </c>
      <c r="L13" s="123">
        <f>История!C16</f>
        <v>0</v>
      </c>
      <c r="M13" s="123">
        <f>Экология!C16</f>
        <v>0</v>
      </c>
      <c r="N13" s="123">
        <f>ОБЖ!C16</f>
        <v>0</v>
      </c>
      <c r="O13" s="123">
        <f>Астрономия!C16</f>
        <v>0</v>
      </c>
      <c r="P13" s="32">
        <v>22</v>
      </c>
      <c r="Q13" s="32">
        <v>18</v>
      </c>
      <c r="R13" s="33">
        <f t="shared" si="6"/>
        <v>4</v>
      </c>
      <c r="S13" s="34">
        <f t="shared" si="7"/>
        <v>0</v>
      </c>
      <c r="T13" s="35">
        <f t="shared" si="8"/>
        <v>1</v>
      </c>
      <c r="U13" s="22">
        <f t="shared" si="9"/>
        <v>12</v>
      </c>
      <c r="V13" s="22">
        <f t="shared" si="0"/>
        <v>0</v>
      </c>
      <c r="W13" s="22">
        <f t="shared" si="1"/>
        <v>0</v>
      </c>
      <c r="X13" s="22">
        <f t="shared" si="2"/>
        <v>0</v>
      </c>
      <c r="Y13" s="22">
        <f t="shared" si="3"/>
        <v>0</v>
      </c>
      <c r="Z13" s="22">
        <f t="shared" si="4"/>
        <v>0</v>
      </c>
      <c r="AA13" s="22">
        <f t="shared" si="5"/>
        <v>0</v>
      </c>
    </row>
    <row r="14" spans="1:30" ht="15" customHeight="1" x14ac:dyDescent="0.3">
      <c r="A14" s="27">
        <v>8</v>
      </c>
      <c r="B14" s="113" t="str">
        <f>Математика!B17</f>
        <v>Кобозев С.Д.</v>
      </c>
      <c r="C14" s="123">
        <f>Физика!D17</f>
        <v>0</v>
      </c>
      <c r="D14" s="123">
        <f>Математика!D17</f>
        <v>0</v>
      </c>
      <c r="E14" s="123">
        <f>'Рус.й Яз'!D17</f>
        <v>0</v>
      </c>
      <c r="F14" s="123">
        <f>Информатика!D17</f>
        <v>0</v>
      </c>
      <c r="G14" s="123">
        <f>Литература!C17</f>
        <v>0</v>
      </c>
      <c r="H14" s="123">
        <f>химия!C17</f>
        <v>0</v>
      </c>
      <c r="I14" s="123">
        <f>'Иностр.яз.'!C17</f>
        <v>0</v>
      </c>
      <c r="J14" s="123">
        <f>Обществоз.!C17</f>
        <v>0</v>
      </c>
      <c r="K14" s="123">
        <f>'Физ-ра'!C17</f>
        <v>0</v>
      </c>
      <c r="L14" s="123">
        <f>История!C17</f>
        <v>0</v>
      </c>
      <c r="M14" s="123">
        <f>Экология!C17</f>
        <v>0</v>
      </c>
      <c r="N14" s="123">
        <f>ОБЖ!C17</f>
        <v>0</v>
      </c>
      <c r="O14" s="123">
        <f>Астрономия!C17</f>
        <v>0</v>
      </c>
      <c r="P14" s="32">
        <v>22</v>
      </c>
      <c r="Q14" s="32">
        <v>4</v>
      </c>
      <c r="R14" s="33">
        <f t="shared" si="6"/>
        <v>18</v>
      </c>
      <c r="S14" s="34">
        <f t="shared" si="7"/>
        <v>0</v>
      </c>
      <c r="T14" s="35">
        <f t="shared" si="8"/>
        <v>1</v>
      </c>
      <c r="U14" s="22">
        <f t="shared" si="9"/>
        <v>12</v>
      </c>
      <c r="V14" s="22">
        <f t="shared" si="0"/>
        <v>0</v>
      </c>
      <c r="W14" s="22">
        <f t="shared" si="1"/>
        <v>0</v>
      </c>
      <c r="X14" s="22">
        <f t="shared" si="2"/>
        <v>0</v>
      </c>
      <c r="Y14" s="22">
        <f t="shared" si="3"/>
        <v>0</v>
      </c>
      <c r="Z14" s="22">
        <f t="shared" si="4"/>
        <v>0</v>
      </c>
      <c r="AA14" s="22">
        <f t="shared" si="5"/>
        <v>0</v>
      </c>
    </row>
    <row r="15" spans="1:30" ht="15" customHeight="1" x14ac:dyDescent="0.3">
      <c r="A15" s="27">
        <v>9</v>
      </c>
      <c r="B15" s="113" t="str">
        <f>Математика!B18</f>
        <v>Кравцов Б.А.</v>
      </c>
      <c r="C15" s="123">
        <f>Физика!D18</f>
        <v>0</v>
      </c>
      <c r="D15" s="123">
        <f>Математика!D18</f>
        <v>0</v>
      </c>
      <c r="E15" s="123">
        <f>'Рус.й Яз'!D18</f>
        <v>0</v>
      </c>
      <c r="F15" s="123">
        <f>Информатика!D18</f>
        <v>0</v>
      </c>
      <c r="G15" s="123">
        <f>Литература!C18</f>
        <v>0</v>
      </c>
      <c r="H15" s="123">
        <f>химия!C18</f>
        <v>0</v>
      </c>
      <c r="I15" s="123">
        <f>'Иностр.яз.'!C18</f>
        <v>0</v>
      </c>
      <c r="J15" s="123">
        <f>Обществоз.!C18</f>
        <v>0</v>
      </c>
      <c r="K15" s="123">
        <f>'Физ-ра'!C18</f>
        <v>0</v>
      </c>
      <c r="L15" s="123">
        <f>История!C18</f>
        <v>0</v>
      </c>
      <c r="M15" s="123">
        <f>Экология!C18</f>
        <v>0</v>
      </c>
      <c r="N15" s="123">
        <f>ОБЖ!C18</f>
        <v>0</v>
      </c>
      <c r="O15" s="123">
        <f>Астрономия!C18</f>
        <v>0</v>
      </c>
      <c r="P15" s="32">
        <v>20</v>
      </c>
      <c r="Q15" s="32">
        <v>4</v>
      </c>
      <c r="R15" s="33">
        <f t="shared" si="6"/>
        <v>16</v>
      </c>
      <c r="S15" s="34">
        <f t="shared" si="7"/>
        <v>0</v>
      </c>
      <c r="T15" s="35">
        <f t="shared" si="8"/>
        <v>1</v>
      </c>
      <c r="U15" s="22">
        <f t="shared" si="9"/>
        <v>12</v>
      </c>
      <c r="V15" s="22">
        <f t="shared" si="0"/>
        <v>0</v>
      </c>
      <c r="W15" s="22">
        <f t="shared" si="1"/>
        <v>0</v>
      </c>
      <c r="X15" s="22">
        <f t="shared" si="2"/>
        <v>0</v>
      </c>
      <c r="Y15" s="22">
        <f t="shared" si="3"/>
        <v>0</v>
      </c>
      <c r="Z15" s="22">
        <f t="shared" si="4"/>
        <v>0</v>
      </c>
      <c r="AA15" s="22">
        <f t="shared" si="5"/>
        <v>0</v>
      </c>
    </row>
    <row r="16" spans="1:30" ht="15" customHeight="1" x14ac:dyDescent="0.3">
      <c r="A16" s="27">
        <v>10</v>
      </c>
      <c r="B16" s="113" t="str">
        <f>Математика!B19</f>
        <v>Куренков Т.В.</v>
      </c>
      <c r="C16" s="123">
        <f>Физика!D19</f>
        <v>0</v>
      </c>
      <c r="D16" s="123">
        <f>Математика!D19</f>
        <v>0</v>
      </c>
      <c r="E16" s="123">
        <f>'Рус.й Яз'!D19</f>
        <v>0</v>
      </c>
      <c r="F16" s="123">
        <f>Информатика!D19</f>
        <v>0</v>
      </c>
      <c r="G16" s="123">
        <f>Литература!C19</f>
        <v>0</v>
      </c>
      <c r="H16" s="123">
        <f>химия!C19</f>
        <v>0</v>
      </c>
      <c r="I16" s="123">
        <f>'Иностр.яз.'!C19</f>
        <v>0</v>
      </c>
      <c r="J16" s="123">
        <f>Обществоз.!C19</f>
        <v>0</v>
      </c>
      <c r="K16" s="123">
        <f>'Физ-ра'!C19</f>
        <v>0</v>
      </c>
      <c r="L16" s="123">
        <f>История!C19</f>
        <v>0</v>
      </c>
      <c r="M16" s="123">
        <f>Экология!C19</f>
        <v>0</v>
      </c>
      <c r="N16" s="123">
        <f>ОБЖ!C19</f>
        <v>0</v>
      </c>
      <c r="O16" s="123">
        <f>Астрономия!C19</f>
        <v>0</v>
      </c>
      <c r="P16" s="32">
        <v>46</v>
      </c>
      <c r="Q16" s="32">
        <v>46</v>
      </c>
      <c r="R16" s="33">
        <f t="shared" si="6"/>
        <v>0</v>
      </c>
      <c r="S16" s="34">
        <f t="shared" si="7"/>
        <v>0</v>
      </c>
      <c r="T16" s="35">
        <f t="shared" si="8"/>
        <v>1</v>
      </c>
      <c r="U16" s="22">
        <f t="shared" si="9"/>
        <v>12</v>
      </c>
      <c r="V16" s="22">
        <f t="shared" si="0"/>
        <v>0</v>
      </c>
      <c r="W16" s="22">
        <f t="shared" si="1"/>
        <v>0</v>
      </c>
      <c r="X16" s="22">
        <f t="shared" si="2"/>
        <v>0</v>
      </c>
      <c r="Y16" s="22">
        <f t="shared" si="3"/>
        <v>0</v>
      </c>
      <c r="Z16" s="22">
        <f t="shared" si="4"/>
        <v>0</v>
      </c>
      <c r="AA16" s="22">
        <f t="shared" si="5"/>
        <v>0</v>
      </c>
    </row>
    <row r="17" spans="1:27" ht="15" customHeight="1" x14ac:dyDescent="0.3">
      <c r="A17" s="27">
        <v>11</v>
      </c>
      <c r="B17" s="113" t="str">
        <f>Математика!B20</f>
        <v>Кузнецов Н.В.</v>
      </c>
      <c r="C17" s="123">
        <f>Физика!D20</f>
        <v>0</v>
      </c>
      <c r="D17" s="123">
        <f>Математика!D20</f>
        <v>0</v>
      </c>
      <c r="E17" s="123">
        <f>'Рус.й Яз'!D20</f>
        <v>0</v>
      </c>
      <c r="F17" s="123">
        <f>Информатика!D20</f>
        <v>0</v>
      </c>
      <c r="G17" s="123">
        <f>Литература!C20</f>
        <v>0</v>
      </c>
      <c r="H17" s="123">
        <f>химия!C20</f>
        <v>0</v>
      </c>
      <c r="I17" s="123">
        <f>'Иностр.яз.'!C20</f>
        <v>0</v>
      </c>
      <c r="J17" s="123">
        <f>Обществоз.!C20</f>
        <v>0</v>
      </c>
      <c r="K17" s="123">
        <f>'Физ-ра'!C20</f>
        <v>0</v>
      </c>
      <c r="L17" s="123">
        <f>История!C20</f>
        <v>0</v>
      </c>
      <c r="M17" s="123">
        <f>Экология!C20</f>
        <v>0</v>
      </c>
      <c r="N17" s="123">
        <f>ОБЖ!C20</f>
        <v>0</v>
      </c>
      <c r="O17" s="123">
        <f>Астрономия!C20</f>
        <v>0</v>
      </c>
      <c r="P17" s="32">
        <v>128</v>
      </c>
      <c r="Q17" s="32">
        <v>124</v>
      </c>
      <c r="R17" s="33">
        <f t="shared" si="6"/>
        <v>4</v>
      </c>
      <c r="S17" s="34">
        <f t="shared" si="7"/>
        <v>0</v>
      </c>
      <c r="T17" s="35">
        <f t="shared" si="8"/>
        <v>1</v>
      </c>
      <c r="U17" s="22">
        <f t="shared" si="9"/>
        <v>12</v>
      </c>
      <c r="V17" s="22">
        <f t="shared" si="0"/>
        <v>0</v>
      </c>
      <c r="W17" s="22">
        <f t="shared" si="1"/>
        <v>0</v>
      </c>
      <c r="X17" s="22">
        <f t="shared" si="2"/>
        <v>0</v>
      </c>
      <c r="Y17" s="22">
        <f t="shared" si="3"/>
        <v>0</v>
      </c>
      <c r="Z17" s="22">
        <f t="shared" si="4"/>
        <v>0</v>
      </c>
      <c r="AA17" s="22">
        <f t="shared" si="5"/>
        <v>0</v>
      </c>
    </row>
    <row r="18" spans="1:27" ht="15" customHeight="1" x14ac:dyDescent="0.3">
      <c r="A18" s="27">
        <v>12</v>
      </c>
      <c r="B18" s="113" t="str">
        <f>Математика!B21</f>
        <v>Логвиненко Н.А.</v>
      </c>
      <c r="C18" s="123">
        <f>Физика!D21</f>
        <v>0</v>
      </c>
      <c r="D18" s="123">
        <f>Математика!D21</f>
        <v>0</v>
      </c>
      <c r="E18" s="123">
        <f>'Рус.й Яз'!D21</f>
        <v>0</v>
      </c>
      <c r="F18" s="123">
        <f>Информатика!D21</f>
        <v>0</v>
      </c>
      <c r="G18" s="123">
        <f>Литература!C21</f>
        <v>0</v>
      </c>
      <c r="H18" s="123">
        <f>химия!C21</f>
        <v>0</v>
      </c>
      <c r="I18" s="123">
        <f>'Иностр.яз.'!C21</f>
        <v>0</v>
      </c>
      <c r="J18" s="123">
        <f>Обществоз.!C21</f>
        <v>0</v>
      </c>
      <c r="K18" s="123">
        <f>'Физ-ра'!C21</f>
        <v>0</v>
      </c>
      <c r="L18" s="123">
        <f>История!C21</f>
        <v>0</v>
      </c>
      <c r="M18" s="123">
        <f>Экология!C21</f>
        <v>0</v>
      </c>
      <c r="N18" s="123">
        <f>ОБЖ!C21</f>
        <v>0</v>
      </c>
      <c r="O18" s="123">
        <f>Астрономия!C21</f>
        <v>0</v>
      </c>
      <c r="P18" s="32">
        <v>42</v>
      </c>
      <c r="Q18" s="32">
        <v>6</v>
      </c>
      <c r="R18" s="33">
        <f t="shared" si="6"/>
        <v>36</v>
      </c>
      <c r="S18" s="34">
        <f t="shared" si="7"/>
        <v>0</v>
      </c>
      <c r="T18" s="35">
        <f t="shared" si="8"/>
        <v>1</v>
      </c>
      <c r="U18" s="22">
        <f t="shared" si="9"/>
        <v>12</v>
      </c>
      <c r="V18" s="22">
        <f t="shared" si="0"/>
        <v>0</v>
      </c>
      <c r="W18" s="22">
        <f t="shared" si="1"/>
        <v>0</v>
      </c>
      <c r="X18" s="22">
        <f t="shared" si="2"/>
        <v>0</v>
      </c>
      <c r="Y18" s="22">
        <f t="shared" si="3"/>
        <v>0</v>
      </c>
      <c r="Z18" s="22">
        <f t="shared" si="4"/>
        <v>0</v>
      </c>
      <c r="AA18" s="22">
        <f t="shared" si="5"/>
        <v>0</v>
      </c>
    </row>
    <row r="19" spans="1:27" ht="15" customHeight="1" x14ac:dyDescent="0.3">
      <c r="A19" s="27">
        <v>13</v>
      </c>
      <c r="B19" s="113" t="str">
        <f>Математика!B22</f>
        <v>Малина А.Н.</v>
      </c>
      <c r="C19" s="123">
        <f>Физика!D22</f>
        <v>0</v>
      </c>
      <c r="D19" s="123">
        <f>Математика!D22</f>
        <v>0</v>
      </c>
      <c r="E19" s="123">
        <f>'Рус.й Яз'!D22</f>
        <v>0</v>
      </c>
      <c r="F19" s="123">
        <f>Информатика!D22</f>
        <v>0</v>
      </c>
      <c r="G19" s="123">
        <f>Литература!C22</f>
        <v>0</v>
      </c>
      <c r="H19" s="123">
        <f>химия!C22</f>
        <v>0</v>
      </c>
      <c r="I19" s="123">
        <f>'Иностр.яз.'!C22</f>
        <v>0</v>
      </c>
      <c r="J19" s="123">
        <f>Обществоз.!C22</f>
        <v>0</v>
      </c>
      <c r="K19" s="123">
        <f>'Физ-ра'!C22</f>
        <v>0</v>
      </c>
      <c r="L19" s="123">
        <f>История!C22</f>
        <v>0</v>
      </c>
      <c r="M19" s="123">
        <f>Экология!C22</f>
        <v>0</v>
      </c>
      <c r="N19" s="123">
        <f>ОБЖ!C22</f>
        <v>0</v>
      </c>
      <c r="O19" s="123">
        <f>Астрономия!C22</f>
        <v>0</v>
      </c>
      <c r="P19" s="36">
        <v>28</v>
      </c>
      <c r="Q19" s="36">
        <v>0</v>
      </c>
      <c r="R19" s="33">
        <f t="shared" si="6"/>
        <v>28</v>
      </c>
      <c r="S19" s="34">
        <f t="shared" si="7"/>
        <v>0</v>
      </c>
      <c r="T19" s="35">
        <f t="shared" si="8"/>
        <v>1</v>
      </c>
      <c r="U19" s="22">
        <f t="shared" si="9"/>
        <v>12</v>
      </c>
      <c r="V19" s="22">
        <f t="shared" si="0"/>
        <v>0</v>
      </c>
      <c r="W19" s="22">
        <f t="shared" si="1"/>
        <v>0</v>
      </c>
      <c r="X19" s="22">
        <f t="shared" si="2"/>
        <v>0</v>
      </c>
      <c r="Y19" s="22">
        <f t="shared" si="3"/>
        <v>0</v>
      </c>
      <c r="Z19" s="22">
        <f t="shared" si="4"/>
        <v>0</v>
      </c>
      <c r="AA19" s="22">
        <f t="shared" si="5"/>
        <v>0</v>
      </c>
    </row>
    <row r="20" spans="1:27" ht="15" customHeight="1" x14ac:dyDescent="0.3">
      <c r="A20" s="27">
        <v>14</v>
      </c>
      <c r="B20" s="113" t="str">
        <f>Математика!B23</f>
        <v>Мандрин К.О.</v>
      </c>
      <c r="C20" s="123">
        <f>Физика!D23</f>
        <v>0</v>
      </c>
      <c r="D20" s="123">
        <f>Математика!D23</f>
        <v>0</v>
      </c>
      <c r="E20" s="123">
        <f>'Рус.й Яз'!D23</f>
        <v>0</v>
      </c>
      <c r="F20" s="123">
        <f>Информатика!D23</f>
        <v>0</v>
      </c>
      <c r="G20" s="123">
        <f>Литература!C23</f>
        <v>0</v>
      </c>
      <c r="H20" s="123">
        <f>химия!C23</f>
        <v>0</v>
      </c>
      <c r="I20" s="123">
        <f>'Иностр.яз.'!C23</f>
        <v>0</v>
      </c>
      <c r="J20" s="123">
        <f>Обществоз.!C23</f>
        <v>0</v>
      </c>
      <c r="K20" s="123">
        <f>'Физ-ра'!C23</f>
        <v>0</v>
      </c>
      <c r="L20" s="123">
        <f>История!C23</f>
        <v>0</v>
      </c>
      <c r="M20" s="123">
        <f>Экология!C23</f>
        <v>0</v>
      </c>
      <c r="N20" s="123">
        <f>ОБЖ!C23</f>
        <v>0</v>
      </c>
      <c r="O20" s="123">
        <f>Астрономия!C23</f>
        <v>0</v>
      </c>
      <c r="P20" s="32">
        <v>106</v>
      </c>
      <c r="Q20" s="32">
        <v>14</v>
      </c>
      <c r="R20" s="33">
        <f t="shared" si="6"/>
        <v>92</v>
      </c>
      <c r="S20" s="34">
        <f t="shared" si="7"/>
        <v>0</v>
      </c>
      <c r="T20" s="35">
        <f t="shared" si="8"/>
        <v>1</v>
      </c>
      <c r="U20" s="22">
        <f t="shared" si="9"/>
        <v>12</v>
      </c>
      <c r="V20" s="22">
        <f t="shared" si="0"/>
        <v>0</v>
      </c>
      <c r="W20" s="22">
        <f t="shared" si="1"/>
        <v>0</v>
      </c>
      <c r="X20" s="22">
        <f t="shared" si="2"/>
        <v>0</v>
      </c>
      <c r="Y20" s="22">
        <f t="shared" si="3"/>
        <v>0</v>
      </c>
      <c r="Z20" s="22">
        <f t="shared" si="4"/>
        <v>0</v>
      </c>
      <c r="AA20" s="22">
        <f t="shared" si="5"/>
        <v>0</v>
      </c>
    </row>
    <row r="21" spans="1:27" ht="15" customHeight="1" x14ac:dyDescent="0.3">
      <c r="A21" s="27">
        <v>15</v>
      </c>
      <c r="B21" s="113" t="str">
        <f>Математика!B24</f>
        <v>Милютин  И.К.</v>
      </c>
      <c r="C21" s="123">
        <f>Физика!D24</f>
        <v>0</v>
      </c>
      <c r="D21" s="123">
        <f>Математика!D24</f>
        <v>0</v>
      </c>
      <c r="E21" s="123">
        <f>'Рус.й Яз'!D24</f>
        <v>0</v>
      </c>
      <c r="F21" s="123">
        <f>Информатика!D24</f>
        <v>0</v>
      </c>
      <c r="G21" s="123">
        <f>Литература!C24</f>
        <v>0</v>
      </c>
      <c r="H21" s="123">
        <f>химия!C24</f>
        <v>0</v>
      </c>
      <c r="I21" s="123">
        <f>'Иностр.яз.'!C24</f>
        <v>0</v>
      </c>
      <c r="J21" s="123">
        <f>Обществоз.!C24</f>
        <v>0</v>
      </c>
      <c r="K21" s="123">
        <f>'Физ-ра'!C24</f>
        <v>0</v>
      </c>
      <c r="L21" s="123">
        <f>История!C24</f>
        <v>0</v>
      </c>
      <c r="M21" s="123">
        <f>Экология!C24</f>
        <v>0</v>
      </c>
      <c r="N21" s="123">
        <f>ОБЖ!C24</f>
        <v>0</v>
      </c>
      <c r="O21" s="123">
        <f>Астрономия!C24</f>
        <v>0</v>
      </c>
      <c r="P21" s="32">
        <v>268</v>
      </c>
      <c r="Q21" s="32">
        <v>268</v>
      </c>
      <c r="R21" s="33">
        <f t="shared" si="6"/>
        <v>0</v>
      </c>
      <c r="S21" s="34">
        <f t="shared" si="7"/>
        <v>0</v>
      </c>
      <c r="T21" s="35">
        <f t="shared" si="8"/>
        <v>1</v>
      </c>
      <c r="U21" s="22">
        <f t="shared" si="9"/>
        <v>12</v>
      </c>
      <c r="V21" s="22">
        <f t="shared" si="0"/>
        <v>0</v>
      </c>
      <c r="W21" s="22">
        <f t="shared" si="1"/>
        <v>0</v>
      </c>
      <c r="X21" s="22">
        <f t="shared" si="2"/>
        <v>0</v>
      </c>
      <c r="Y21" s="22">
        <f t="shared" si="3"/>
        <v>0</v>
      </c>
      <c r="Z21" s="22">
        <f t="shared" si="4"/>
        <v>0</v>
      </c>
      <c r="AA21" s="22">
        <f t="shared" si="5"/>
        <v>0</v>
      </c>
    </row>
    <row r="22" spans="1:27" ht="15" customHeight="1" x14ac:dyDescent="0.3">
      <c r="A22" s="27">
        <v>16</v>
      </c>
      <c r="B22" s="113" t="str">
        <f>Математика!B25</f>
        <v>Мухин Д.М.</v>
      </c>
      <c r="C22" s="123">
        <f>Физика!D25</f>
        <v>0</v>
      </c>
      <c r="D22" s="123">
        <f>Математика!D25</f>
        <v>0</v>
      </c>
      <c r="E22" s="123">
        <f>'Рус.й Яз'!D25</f>
        <v>0</v>
      </c>
      <c r="F22" s="123">
        <f>Информатика!D25</f>
        <v>0</v>
      </c>
      <c r="G22" s="123">
        <f>Литература!C25</f>
        <v>0</v>
      </c>
      <c r="H22" s="123">
        <f>химия!C25</f>
        <v>0</v>
      </c>
      <c r="I22" s="123">
        <f>'Иностр.яз.'!C25</f>
        <v>0</v>
      </c>
      <c r="J22" s="123">
        <f>Обществоз.!C25</f>
        <v>0</v>
      </c>
      <c r="K22" s="123">
        <f>'Физ-ра'!C25</f>
        <v>0</v>
      </c>
      <c r="L22" s="123">
        <f>История!C25</f>
        <v>0</v>
      </c>
      <c r="M22" s="123">
        <f>Экология!C25</f>
        <v>0</v>
      </c>
      <c r="N22" s="123">
        <f>ОБЖ!C25</f>
        <v>0</v>
      </c>
      <c r="O22" s="123">
        <f>Астрономия!C25</f>
        <v>0</v>
      </c>
      <c r="P22" s="32">
        <v>16</v>
      </c>
      <c r="Q22" s="32">
        <v>14</v>
      </c>
      <c r="R22" s="33">
        <f t="shared" si="6"/>
        <v>2</v>
      </c>
      <c r="S22" s="34">
        <f t="shared" si="7"/>
        <v>0</v>
      </c>
      <c r="T22" s="35">
        <f t="shared" si="8"/>
        <v>1</v>
      </c>
      <c r="U22" s="22">
        <f t="shared" si="9"/>
        <v>12</v>
      </c>
      <c r="V22" s="22">
        <f t="shared" si="0"/>
        <v>0</v>
      </c>
      <c r="W22" s="22">
        <f t="shared" si="1"/>
        <v>0</v>
      </c>
      <c r="X22" s="22">
        <f t="shared" si="2"/>
        <v>0</v>
      </c>
      <c r="Y22" s="22">
        <f t="shared" si="3"/>
        <v>0</v>
      </c>
      <c r="Z22" s="22">
        <f t="shared" si="4"/>
        <v>0</v>
      </c>
      <c r="AA22" s="22">
        <f t="shared" si="5"/>
        <v>0</v>
      </c>
    </row>
    <row r="23" spans="1:27" ht="15" customHeight="1" x14ac:dyDescent="0.3">
      <c r="A23" s="27">
        <v>17</v>
      </c>
      <c r="B23" s="113" t="str">
        <f>Математика!B26</f>
        <v>Полтавчеко А.В.</v>
      </c>
      <c r="C23" s="123">
        <f>Физика!D26</f>
        <v>0</v>
      </c>
      <c r="D23" s="123">
        <f>Математика!D26</f>
        <v>0</v>
      </c>
      <c r="E23" s="123">
        <f>'Рус.й Яз'!D26</f>
        <v>0</v>
      </c>
      <c r="F23" s="123">
        <f>Информатика!D26</f>
        <v>0</v>
      </c>
      <c r="G23" s="123">
        <f>Литература!C26</f>
        <v>0</v>
      </c>
      <c r="H23" s="123">
        <f>химия!C26</f>
        <v>0</v>
      </c>
      <c r="I23" s="123">
        <f>'Иностр.яз.'!C26</f>
        <v>0</v>
      </c>
      <c r="J23" s="123">
        <f>Обществоз.!C26</f>
        <v>0</v>
      </c>
      <c r="K23" s="123">
        <f>'Физ-ра'!C26</f>
        <v>0</v>
      </c>
      <c r="L23" s="123">
        <f>История!C26</f>
        <v>0</v>
      </c>
      <c r="M23" s="123">
        <f>Экология!C26</f>
        <v>0</v>
      </c>
      <c r="N23" s="123">
        <f>ОБЖ!C26</f>
        <v>0</v>
      </c>
      <c r="O23" s="123">
        <f>Астрономия!C26</f>
        <v>0</v>
      </c>
      <c r="P23" s="32">
        <v>0</v>
      </c>
      <c r="Q23" s="32">
        <v>0</v>
      </c>
      <c r="R23" s="33">
        <f t="shared" si="6"/>
        <v>0</v>
      </c>
      <c r="S23" s="34">
        <f t="shared" si="7"/>
        <v>0</v>
      </c>
      <c r="T23" s="35">
        <f t="shared" si="8"/>
        <v>1</v>
      </c>
      <c r="U23" s="22">
        <f t="shared" si="9"/>
        <v>12</v>
      </c>
      <c r="V23" s="22">
        <f t="shared" si="0"/>
        <v>0</v>
      </c>
      <c r="W23" s="22">
        <f t="shared" si="1"/>
        <v>0</v>
      </c>
      <c r="X23" s="22">
        <f t="shared" si="2"/>
        <v>0</v>
      </c>
      <c r="Y23" s="22">
        <f t="shared" si="3"/>
        <v>0</v>
      </c>
      <c r="Z23" s="22">
        <f t="shared" si="4"/>
        <v>0</v>
      </c>
      <c r="AA23" s="22">
        <f t="shared" si="5"/>
        <v>0</v>
      </c>
    </row>
    <row r="24" spans="1:27" ht="15" customHeight="1" x14ac:dyDescent="0.3">
      <c r="A24" s="27">
        <v>18</v>
      </c>
      <c r="B24" s="113" t="str">
        <f>Математика!B27</f>
        <v>Полтарушникова С.М.</v>
      </c>
      <c r="C24" s="123">
        <f>Физика!D27</f>
        <v>0</v>
      </c>
      <c r="D24" s="123">
        <f>Математика!D27</f>
        <v>0</v>
      </c>
      <c r="E24" s="123">
        <f>'Рус.й Яз'!D27</f>
        <v>0</v>
      </c>
      <c r="F24" s="123">
        <f>Информатика!D27</f>
        <v>0</v>
      </c>
      <c r="G24" s="123">
        <f>Литература!C27</f>
        <v>0</v>
      </c>
      <c r="H24" s="123">
        <f>химия!C27</f>
        <v>0</v>
      </c>
      <c r="I24" s="123">
        <f>'Иностр.яз.'!C27</f>
        <v>0</v>
      </c>
      <c r="J24" s="123">
        <f>Обществоз.!C27</f>
        <v>0</v>
      </c>
      <c r="K24" s="123">
        <f>'Физ-ра'!C27</f>
        <v>0</v>
      </c>
      <c r="L24" s="123">
        <f>История!C27</f>
        <v>0</v>
      </c>
      <c r="M24" s="123">
        <f>Экология!C27</f>
        <v>0</v>
      </c>
      <c r="N24" s="123">
        <f>ОБЖ!C27</f>
        <v>0</v>
      </c>
      <c r="O24" s="123">
        <f>Астрономия!C27</f>
        <v>0</v>
      </c>
      <c r="P24" s="32">
        <v>20</v>
      </c>
      <c r="Q24" s="32">
        <v>8</v>
      </c>
      <c r="R24" s="33">
        <f t="shared" si="6"/>
        <v>12</v>
      </c>
      <c r="S24" s="34">
        <f t="shared" si="7"/>
        <v>0</v>
      </c>
      <c r="T24" s="35">
        <f t="shared" si="8"/>
        <v>1</v>
      </c>
      <c r="U24" s="22">
        <f t="shared" si="9"/>
        <v>12</v>
      </c>
      <c r="V24" s="22">
        <f t="shared" si="0"/>
        <v>0</v>
      </c>
      <c r="W24" s="22">
        <f t="shared" si="1"/>
        <v>0</v>
      </c>
      <c r="X24" s="22">
        <f t="shared" si="2"/>
        <v>0</v>
      </c>
      <c r="Y24" s="22">
        <f t="shared" si="3"/>
        <v>0</v>
      </c>
      <c r="Z24" s="22">
        <f t="shared" si="4"/>
        <v>0</v>
      </c>
      <c r="AA24" s="22">
        <f t="shared" si="5"/>
        <v>0</v>
      </c>
    </row>
    <row r="25" spans="1:27" ht="15" customHeight="1" x14ac:dyDescent="0.3">
      <c r="A25" s="27">
        <v>19</v>
      </c>
      <c r="B25" s="113" t="str">
        <f>Математика!B28</f>
        <v>Сидоров К.Д.</v>
      </c>
      <c r="C25" s="123">
        <f>Физика!D28</f>
        <v>0</v>
      </c>
      <c r="D25" s="123">
        <f>Математика!D28</f>
        <v>0</v>
      </c>
      <c r="E25" s="123">
        <f>'Рус.й Яз'!D28</f>
        <v>0</v>
      </c>
      <c r="F25" s="123">
        <f>Информатика!D28</f>
        <v>0</v>
      </c>
      <c r="G25" s="123">
        <f>Литература!C28</f>
        <v>0</v>
      </c>
      <c r="H25" s="123">
        <f>химия!C28</f>
        <v>0</v>
      </c>
      <c r="I25" s="123">
        <f>'Иностр.яз.'!C28</f>
        <v>0</v>
      </c>
      <c r="J25" s="123">
        <f>Обществоз.!C28</f>
        <v>0</v>
      </c>
      <c r="K25" s="123">
        <f>'Физ-ра'!C28</f>
        <v>0</v>
      </c>
      <c r="L25" s="123">
        <f>История!C28</f>
        <v>0</v>
      </c>
      <c r="M25" s="123">
        <f>Экология!C28</f>
        <v>0</v>
      </c>
      <c r="N25" s="123">
        <f>ОБЖ!C28</f>
        <v>0</v>
      </c>
      <c r="O25" s="123">
        <f>Астрономия!C28</f>
        <v>0</v>
      </c>
      <c r="P25" s="32">
        <v>40</v>
      </c>
      <c r="Q25" s="32">
        <v>32</v>
      </c>
      <c r="R25" s="33">
        <f t="shared" si="6"/>
        <v>8</v>
      </c>
      <c r="S25" s="34">
        <f t="shared" si="7"/>
        <v>0</v>
      </c>
      <c r="T25" s="35">
        <f t="shared" si="8"/>
        <v>1</v>
      </c>
      <c r="U25" s="22">
        <f t="shared" si="9"/>
        <v>12</v>
      </c>
      <c r="V25" s="22">
        <f t="shared" si="0"/>
        <v>0</v>
      </c>
      <c r="W25" s="22">
        <f t="shared" si="1"/>
        <v>0</v>
      </c>
      <c r="X25" s="22">
        <f t="shared" si="2"/>
        <v>0</v>
      </c>
      <c r="Y25" s="22">
        <f t="shared" si="3"/>
        <v>0</v>
      </c>
      <c r="Z25" s="22">
        <f t="shared" si="4"/>
        <v>0</v>
      </c>
      <c r="AA25" s="22">
        <f t="shared" si="5"/>
        <v>0</v>
      </c>
    </row>
    <row r="26" spans="1:27" ht="15" customHeight="1" x14ac:dyDescent="0.3">
      <c r="A26" s="27">
        <v>20</v>
      </c>
      <c r="B26" s="113" t="str">
        <f>Математика!B29</f>
        <v>Агодисян  А.С.</v>
      </c>
      <c r="C26" s="123">
        <f>Физика!D29</f>
        <v>0</v>
      </c>
      <c r="D26" s="123">
        <f>Математика!D29</f>
        <v>0</v>
      </c>
      <c r="E26" s="123">
        <f>'Рус.й Яз'!D29</f>
        <v>0</v>
      </c>
      <c r="F26" s="123">
        <f>Информатика!D29</f>
        <v>0</v>
      </c>
      <c r="G26" s="123">
        <f>Литература!C29</f>
        <v>0</v>
      </c>
      <c r="H26" s="123">
        <f>химия!C29</f>
        <v>0</v>
      </c>
      <c r="I26" s="123">
        <f>'Иностр.яз.'!C29</f>
        <v>0</v>
      </c>
      <c r="J26" s="123">
        <f>Обществоз.!C29</f>
        <v>0</v>
      </c>
      <c r="K26" s="123">
        <f>'Физ-ра'!C29</f>
        <v>0</v>
      </c>
      <c r="L26" s="123">
        <f>История!C29</f>
        <v>0</v>
      </c>
      <c r="M26" s="123">
        <f>Экология!C29</f>
        <v>0</v>
      </c>
      <c r="N26" s="123">
        <f>ОБЖ!C29</f>
        <v>0</v>
      </c>
      <c r="O26" s="123">
        <f>Астрономия!C29</f>
        <v>0</v>
      </c>
      <c r="P26" s="36">
        <v>72</v>
      </c>
      <c r="Q26" s="36">
        <v>20</v>
      </c>
      <c r="R26" s="33">
        <f t="shared" si="6"/>
        <v>52</v>
      </c>
      <c r="S26" s="34">
        <f t="shared" si="7"/>
        <v>0</v>
      </c>
      <c r="T26" s="35">
        <f t="shared" si="8"/>
        <v>1</v>
      </c>
      <c r="U26" s="22">
        <f t="shared" si="9"/>
        <v>12</v>
      </c>
      <c r="V26" s="22">
        <f t="shared" si="0"/>
        <v>0</v>
      </c>
      <c r="W26" s="22">
        <f t="shared" si="1"/>
        <v>0</v>
      </c>
      <c r="X26" s="22">
        <f t="shared" si="2"/>
        <v>0</v>
      </c>
      <c r="Y26" s="22">
        <f t="shared" si="3"/>
        <v>0</v>
      </c>
      <c r="Z26" s="22">
        <f t="shared" si="4"/>
        <v>0</v>
      </c>
      <c r="AA26" s="22">
        <f t="shared" si="5"/>
        <v>0</v>
      </c>
    </row>
    <row r="27" spans="1:27" ht="15" customHeight="1" x14ac:dyDescent="0.3">
      <c r="A27" s="27">
        <v>21</v>
      </c>
      <c r="B27" s="113" t="str">
        <f>Математика!B30</f>
        <v>Цалко Н.К.</v>
      </c>
      <c r="C27" s="123">
        <f>Физика!D30</f>
        <v>0</v>
      </c>
      <c r="D27" s="123">
        <f>Математика!D30</f>
        <v>0</v>
      </c>
      <c r="E27" s="123">
        <f>'Рус.й Яз'!D30</f>
        <v>0</v>
      </c>
      <c r="F27" s="123">
        <f>Информатика!D30</f>
        <v>0</v>
      </c>
      <c r="G27" s="123">
        <f>Литература!C30</f>
        <v>0</v>
      </c>
      <c r="H27" s="123">
        <f>химия!C30</f>
        <v>0</v>
      </c>
      <c r="I27" s="123">
        <f>'Иностр.яз.'!C30</f>
        <v>0</v>
      </c>
      <c r="J27" s="123">
        <f>Обществоз.!C30</f>
        <v>0</v>
      </c>
      <c r="K27" s="123">
        <f>'Физ-ра'!C30</f>
        <v>0</v>
      </c>
      <c r="L27" s="123">
        <f>История!C30</f>
        <v>0</v>
      </c>
      <c r="M27" s="123">
        <f>Экология!C30</f>
        <v>0</v>
      </c>
      <c r="N27" s="123">
        <f>ОБЖ!C30</f>
        <v>0</v>
      </c>
      <c r="O27" s="123">
        <f>Астрономия!C30</f>
        <v>0</v>
      </c>
      <c r="P27" s="32">
        <v>146</v>
      </c>
      <c r="Q27" s="32">
        <v>50</v>
      </c>
      <c r="R27" s="33">
        <f t="shared" si="6"/>
        <v>96</v>
      </c>
      <c r="S27" s="34">
        <f t="shared" si="7"/>
        <v>0</v>
      </c>
      <c r="T27" s="35">
        <f t="shared" si="8"/>
        <v>1</v>
      </c>
      <c r="U27" s="22">
        <f t="shared" si="9"/>
        <v>12</v>
      </c>
      <c r="V27" s="22">
        <f t="shared" si="0"/>
        <v>0</v>
      </c>
      <c r="W27" s="22">
        <f t="shared" si="1"/>
        <v>0</v>
      </c>
      <c r="X27" s="22">
        <f t="shared" si="2"/>
        <v>0</v>
      </c>
      <c r="Y27" s="22">
        <f t="shared" si="3"/>
        <v>0</v>
      </c>
      <c r="Z27" s="22">
        <f t="shared" si="4"/>
        <v>0</v>
      </c>
      <c r="AA27" s="22">
        <f t="shared" si="5"/>
        <v>0</v>
      </c>
    </row>
    <row r="28" spans="1:27" ht="15" customHeight="1" x14ac:dyDescent="0.3">
      <c r="A28" s="27">
        <v>22</v>
      </c>
      <c r="B28" s="113" t="str">
        <f>Математика!B31</f>
        <v>Шульгин И.С.</v>
      </c>
      <c r="C28" s="123">
        <f>Физика!D31</f>
        <v>0</v>
      </c>
      <c r="D28" s="123">
        <f>Математика!D31</f>
        <v>0</v>
      </c>
      <c r="E28" s="123">
        <f>'Рус.й Яз'!D31</f>
        <v>0</v>
      </c>
      <c r="F28" s="123">
        <f>Информатика!D31</f>
        <v>0</v>
      </c>
      <c r="G28" s="123">
        <f>Литература!C31</f>
        <v>0</v>
      </c>
      <c r="H28" s="123">
        <f>химия!C31</f>
        <v>0</v>
      </c>
      <c r="I28" s="123">
        <f>'Иностр.яз.'!C31</f>
        <v>0</v>
      </c>
      <c r="J28" s="123">
        <f>Обществоз.!C31</f>
        <v>0</v>
      </c>
      <c r="K28" s="123">
        <f>'Физ-ра'!C31</f>
        <v>0</v>
      </c>
      <c r="L28" s="123">
        <f>История!C31</f>
        <v>0</v>
      </c>
      <c r="M28" s="123">
        <f>Экология!C31</f>
        <v>0</v>
      </c>
      <c r="N28" s="123">
        <f>ОБЖ!C31</f>
        <v>0</v>
      </c>
      <c r="O28" s="123">
        <f>Астрономия!C31</f>
        <v>0</v>
      </c>
      <c r="P28" s="36">
        <v>32</v>
      </c>
      <c r="Q28" s="36">
        <v>20</v>
      </c>
      <c r="R28" s="33">
        <f t="shared" si="6"/>
        <v>12</v>
      </c>
      <c r="S28" s="34">
        <f t="shared" si="7"/>
        <v>0</v>
      </c>
      <c r="T28" s="35">
        <f t="shared" si="8"/>
        <v>1</v>
      </c>
      <c r="U28" s="22">
        <f t="shared" si="9"/>
        <v>12</v>
      </c>
      <c r="V28" s="22">
        <f t="shared" si="0"/>
        <v>0</v>
      </c>
      <c r="W28" s="22">
        <f t="shared" si="1"/>
        <v>0</v>
      </c>
      <c r="X28" s="22">
        <f t="shared" si="2"/>
        <v>0</v>
      </c>
      <c r="Y28" s="22">
        <f t="shared" si="3"/>
        <v>0</v>
      </c>
      <c r="Z28" s="22">
        <f t="shared" si="4"/>
        <v>0</v>
      </c>
      <c r="AA28" s="22">
        <f t="shared" si="5"/>
        <v>0</v>
      </c>
    </row>
    <row r="29" spans="1:27" ht="15" customHeight="1" x14ac:dyDescent="0.3">
      <c r="A29" s="27">
        <v>23</v>
      </c>
      <c r="B29" s="113" t="str">
        <f>Математика!B32</f>
        <v>Чумаченко Ю. А.</v>
      </c>
      <c r="C29" s="123">
        <f>Физика!D32</f>
        <v>0</v>
      </c>
      <c r="D29" s="123">
        <f>Математика!D32</f>
        <v>0</v>
      </c>
      <c r="E29" s="123">
        <f>'Рус.й Яз'!D32</f>
        <v>0</v>
      </c>
      <c r="F29" s="123">
        <f>Информатика!D32</f>
        <v>0</v>
      </c>
      <c r="G29" s="123">
        <f>Литература!C32</f>
        <v>0</v>
      </c>
      <c r="H29" s="123">
        <f>химия!C32</f>
        <v>0</v>
      </c>
      <c r="I29" s="123">
        <f>'Иностр.яз.'!C32</f>
        <v>0</v>
      </c>
      <c r="J29" s="123">
        <f>Обществоз.!C32</f>
        <v>0</v>
      </c>
      <c r="K29" s="123">
        <f>'Физ-ра'!C32</f>
        <v>0</v>
      </c>
      <c r="L29" s="123">
        <f>История!C32</f>
        <v>0</v>
      </c>
      <c r="M29" s="123">
        <f>Экология!C32</f>
        <v>0</v>
      </c>
      <c r="N29" s="123">
        <f>ОБЖ!C32</f>
        <v>0</v>
      </c>
      <c r="O29" s="123">
        <f>Астрономия!C32</f>
        <v>0</v>
      </c>
      <c r="P29" s="32">
        <v>64</v>
      </c>
      <c r="Q29" s="32">
        <v>64</v>
      </c>
      <c r="R29" s="33">
        <f t="shared" si="6"/>
        <v>0</v>
      </c>
      <c r="S29" s="34">
        <f t="shared" si="7"/>
        <v>0</v>
      </c>
      <c r="T29" s="35">
        <f t="shared" si="8"/>
        <v>1</v>
      </c>
      <c r="U29" s="22">
        <f t="shared" si="9"/>
        <v>12</v>
      </c>
      <c r="V29" s="22">
        <f t="shared" si="0"/>
        <v>0</v>
      </c>
      <c r="W29" s="22">
        <f t="shared" si="1"/>
        <v>0</v>
      </c>
      <c r="X29" s="22">
        <f t="shared" si="2"/>
        <v>0</v>
      </c>
      <c r="Y29" s="22">
        <f t="shared" si="3"/>
        <v>0</v>
      </c>
      <c r="Z29" s="22">
        <f t="shared" si="4"/>
        <v>0</v>
      </c>
      <c r="AA29" s="22">
        <f t="shared" si="5"/>
        <v>0</v>
      </c>
    </row>
    <row r="30" spans="1:27" ht="15" customHeight="1" x14ac:dyDescent="0.3">
      <c r="A30" s="27">
        <v>24</v>
      </c>
      <c r="B30" s="113" t="str">
        <f>Математика!B33</f>
        <v>Кан С.Д.</v>
      </c>
      <c r="C30" s="123">
        <f>Физика!D33</f>
        <v>0</v>
      </c>
      <c r="D30" s="123">
        <f>Математика!D33</f>
        <v>0</v>
      </c>
      <c r="E30" s="123">
        <f>'Рус.й Яз'!D33</f>
        <v>0</v>
      </c>
      <c r="F30" s="123">
        <f>Информатика!D33</f>
        <v>0</v>
      </c>
      <c r="G30" s="123">
        <f>Литература!C33</f>
        <v>0</v>
      </c>
      <c r="H30" s="123">
        <f>химия!C33</f>
        <v>0</v>
      </c>
      <c r="I30" s="123">
        <f>'Иностр.яз.'!C33</f>
        <v>0</v>
      </c>
      <c r="J30" s="123">
        <f>Обществоз.!C33</f>
        <v>0</v>
      </c>
      <c r="K30" s="123">
        <f>'Физ-ра'!C33</f>
        <v>0</v>
      </c>
      <c r="L30" s="123">
        <f>История!C33</f>
        <v>0</v>
      </c>
      <c r="M30" s="123">
        <f>Экология!C33</f>
        <v>0</v>
      </c>
      <c r="N30" s="123">
        <f>ОБЖ!C33</f>
        <v>0</v>
      </c>
      <c r="O30" s="123">
        <f>Астрономия!C33</f>
        <v>0</v>
      </c>
      <c r="P30" s="32">
        <v>10</v>
      </c>
      <c r="Q30" s="32">
        <v>6</v>
      </c>
      <c r="R30" s="33">
        <f t="shared" si="6"/>
        <v>4</v>
      </c>
      <c r="S30" s="34">
        <f t="shared" si="7"/>
        <v>0</v>
      </c>
      <c r="T30" s="35">
        <f t="shared" si="8"/>
        <v>1</v>
      </c>
      <c r="U30" s="22">
        <f t="shared" si="9"/>
        <v>12</v>
      </c>
      <c r="V30" s="22">
        <f t="shared" si="0"/>
        <v>0</v>
      </c>
      <c r="W30" s="22">
        <f t="shared" si="1"/>
        <v>0</v>
      </c>
      <c r="X30" s="22">
        <f t="shared" si="2"/>
        <v>0</v>
      </c>
      <c r="Y30" s="22">
        <f t="shared" si="3"/>
        <v>0</v>
      </c>
      <c r="Z30" s="22">
        <f t="shared" si="4"/>
        <v>0</v>
      </c>
      <c r="AA30" s="22">
        <f t="shared" si="5"/>
        <v>0</v>
      </c>
    </row>
    <row r="31" spans="1:27" ht="15" customHeight="1" x14ac:dyDescent="0.3">
      <c r="A31" s="27">
        <v>25</v>
      </c>
      <c r="B31" s="113" t="str">
        <f>Математика!B34</f>
        <v>Кузнецов И. А.</v>
      </c>
      <c r="C31" s="123">
        <f>Физика!D34</f>
        <v>0</v>
      </c>
      <c r="D31" s="123">
        <f>Математика!D34</f>
        <v>0</v>
      </c>
      <c r="E31" s="123">
        <f>'Рус.й Яз'!D34</f>
        <v>0</v>
      </c>
      <c r="F31" s="123">
        <f>Информатика!D34</f>
        <v>0</v>
      </c>
      <c r="G31" s="123">
        <f>Литература!C34</f>
        <v>0</v>
      </c>
      <c r="H31" s="123">
        <f>химия!C34</f>
        <v>0</v>
      </c>
      <c r="I31" s="123">
        <f>'Иностр.яз.'!C34</f>
        <v>0</v>
      </c>
      <c r="J31" s="123">
        <f>Обществоз.!C34</f>
        <v>0</v>
      </c>
      <c r="K31" s="123">
        <f>'Физ-ра'!C34</f>
        <v>0</v>
      </c>
      <c r="L31" s="123">
        <f>История!C34</f>
        <v>0</v>
      </c>
      <c r="M31" s="123">
        <f>Экология!C34</f>
        <v>0</v>
      </c>
      <c r="N31" s="123">
        <f>ОБЖ!C34</f>
        <v>0</v>
      </c>
      <c r="O31" s="123">
        <f>Астрономия!C34</f>
        <v>0</v>
      </c>
      <c r="P31" s="32">
        <v>28</v>
      </c>
      <c r="Q31" s="32">
        <v>0</v>
      </c>
      <c r="R31" s="33">
        <f t="shared" si="6"/>
        <v>28</v>
      </c>
      <c r="S31" s="34">
        <f t="shared" si="7"/>
        <v>0</v>
      </c>
      <c r="T31" s="35">
        <f t="shared" si="8"/>
        <v>1</v>
      </c>
      <c r="U31" s="22">
        <f t="shared" si="9"/>
        <v>12</v>
      </c>
      <c r="V31" s="22">
        <f t="shared" si="0"/>
        <v>0</v>
      </c>
      <c r="W31" s="22">
        <f t="shared" si="1"/>
        <v>0</v>
      </c>
      <c r="X31" s="22">
        <f t="shared" si="2"/>
        <v>0</v>
      </c>
      <c r="Y31" s="22">
        <f t="shared" si="3"/>
        <v>0</v>
      </c>
      <c r="Z31" s="22">
        <f t="shared" si="4"/>
        <v>0</v>
      </c>
      <c r="AA31" s="22">
        <f t="shared" si="5"/>
        <v>0</v>
      </c>
    </row>
    <row r="32" spans="1:27" ht="15" customHeight="1" x14ac:dyDescent="0.3">
      <c r="A32" s="27">
        <v>26</v>
      </c>
      <c r="B32" s="113" t="str">
        <f>Математика!B35</f>
        <v xml:space="preserve">Кузовкин А. А. </v>
      </c>
      <c r="C32" s="123">
        <f>Физика!D35</f>
        <v>0</v>
      </c>
      <c r="D32" s="123">
        <f>Математика!D35</f>
        <v>0</v>
      </c>
      <c r="E32" s="123">
        <f>'Рус.й Яз'!D35</f>
        <v>0</v>
      </c>
      <c r="F32" s="123">
        <f>Информатика!D35</f>
        <v>0</v>
      </c>
      <c r="G32" s="123">
        <f>Литература!C35</f>
        <v>0</v>
      </c>
      <c r="H32" s="123">
        <f>химия!C35</f>
        <v>0</v>
      </c>
      <c r="I32" s="123">
        <f>'Иностр.яз.'!C35</f>
        <v>0</v>
      </c>
      <c r="J32" s="123">
        <f>Обществоз.!C35</f>
        <v>0</v>
      </c>
      <c r="K32" s="123">
        <f>'Физ-ра'!C35</f>
        <v>0</v>
      </c>
      <c r="L32" s="123">
        <f>История!C35</f>
        <v>0</v>
      </c>
      <c r="M32" s="123">
        <f>Экология!C35</f>
        <v>0</v>
      </c>
      <c r="N32" s="123">
        <f>ОБЖ!C35</f>
        <v>0</v>
      </c>
      <c r="O32" s="123">
        <f>Астрономия!C35</f>
        <v>0</v>
      </c>
      <c r="P32" s="32">
        <v>4</v>
      </c>
      <c r="Q32" s="32">
        <v>2</v>
      </c>
      <c r="R32" s="33">
        <f t="shared" si="6"/>
        <v>2</v>
      </c>
      <c r="S32" s="34">
        <f t="shared" si="7"/>
        <v>0</v>
      </c>
      <c r="T32" s="35">
        <f t="shared" si="8"/>
        <v>1</v>
      </c>
    </row>
    <row r="33" spans="1:27" ht="15" customHeight="1" x14ac:dyDescent="0.3">
      <c r="A33" s="27">
        <v>27</v>
      </c>
      <c r="B33" s="113" t="str">
        <f>Математика!B36</f>
        <v>Рагулин М. Г.</v>
      </c>
      <c r="C33" s="123">
        <f>Физика!D36</f>
        <v>0</v>
      </c>
      <c r="D33" s="123">
        <f>Математика!D36</f>
        <v>0</v>
      </c>
      <c r="E33" s="123">
        <f>'Рус.й Яз'!D36</f>
        <v>0</v>
      </c>
      <c r="F33" s="123">
        <f>Информатика!D36</f>
        <v>0</v>
      </c>
      <c r="G33" s="123">
        <f>Литература!C36</f>
        <v>0</v>
      </c>
      <c r="H33" s="123">
        <f>химия!C36</f>
        <v>0</v>
      </c>
      <c r="I33" s="123">
        <f>'Иностр.яз.'!C36</f>
        <v>0</v>
      </c>
      <c r="J33" s="123">
        <f>Обществоз.!C36</f>
        <v>0</v>
      </c>
      <c r="K33" s="123">
        <f>'Физ-ра'!C36</f>
        <v>0</v>
      </c>
      <c r="L33" s="123">
        <f>История!C36</f>
        <v>0</v>
      </c>
      <c r="M33" s="123">
        <f>Экология!C36</f>
        <v>0</v>
      </c>
      <c r="N33" s="123">
        <f>ОБЖ!C36</f>
        <v>0</v>
      </c>
      <c r="O33" s="123">
        <f>Астрономия!C36</f>
        <v>0</v>
      </c>
      <c r="P33" s="32">
        <v>412</v>
      </c>
      <c r="Q33" s="32">
        <v>412</v>
      </c>
      <c r="R33" s="33">
        <f t="shared" si="6"/>
        <v>0</v>
      </c>
      <c r="S33" s="34">
        <f t="shared" si="7"/>
        <v>0</v>
      </c>
      <c r="T33" s="35">
        <f t="shared" si="8"/>
        <v>1</v>
      </c>
    </row>
    <row r="34" spans="1:27" ht="15" customHeight="1" x14ac:dyDescent="0.3">
      <c r="A34" s="27">
        <v>28</v>
      </c>
      <c r="B34" s="113" t="str">
        <f>Математика!B37</f>
        <v>Розенфельд Д. С.</v>
      </c>
      <c r="C34" s="123">
        <f>Физика!D37</f>
        <v>0</v>
      </c>
      <c r="D34" s="123">
        <f>Математика!D37</f>
        <v>0</v>
      </c>
      <c r="E34" s="123">
        <f>'Рус.й Яз'!D37</f>
        <v>0</v>
      </c>
      <c r="F34" s="123">
        <f>Информатика!D37</f>
        <v>0</v>
      </c>
      <c r="G34" s="123">
        <f>Литература!C37</f>
        <v>0</v>
      </c>
      <c r="H34" s="123">
        <f>химия!C37</f>
        <v>0</v>
      </c>
      <c r="I34" s="123">
        <f>'Иностр.яз.'!C37</f>
        <v>0</v>
      </c>
      <c r="J34" s="123">
        <f>Обществоз.!C37</f>
        <v>0</v>
      </c>
      <c r="K34" s="123">
        <f>'Физ-ра'!C37</f>
        <v>0</v>
      </c>
      <c r="L34" s="123">
        <f>История!C37</f>
        <v>0</v>
      </c>
      <c r="M34" s="123">
        <f>Экология!C37</f>
        <v>0</v>
      </c>
      <c r="N34" s="123">
        <f>ОБЖ!C37</f>
        <v>0</v>
      </c>
      <c r="O34" s="123">
        <f>Астрономия!C37</f>
        <v>0</v>
      </c>
      <c r="P34" s="32">
        <v>16</v>
      </c>
      <c r="Q34" s="32">
        <v>16</v>
      </c>
      <c r="R34" s="33">
        <f t="shared" si="6"/>
        <v>0</v>
      </c>
      <c r="S34" s="34">
        <f t="shared" si="7"/>
        <v>0</v>
      </c>
      <c r="T34" s="35">
        <f t="shared" si="8"/>
        <v>1</v>
      </c>
    </row>
    <row r="35" spans="1:27" ht="15" customHeight="1" x14ac:dyDescent="0.3">
      <c r="A35" s="27">
        <v>29</v>
      </c>
      <c r="B35" s="113" t="str">
        <f>Математика!B38</f>
        <v>Дущенко А. Ю.</v>
      </c>
      <c r="C35" s="123">
        <f>Физика!D38</f>
        <v>0</v>
      </c>
      <c r="D35" s="123">
        <f>Математика!D38</f>
        <v>0</v>
      </c>
      <c r="E35" s="123">
        <f>'Рус.й Яз'!D38</f>
        <v>0</v>
      </c>
      <c r="F35" s="123">
        <f>Информатика!D38</f>
        <v>0</v>
      </c>
      <c r="G35" s="123">
        <f>Литература!C38</f>
        <v>0</v>
      </c>
      <c r="H35" s="123">
        <f>химия!C38</f>
        <v>0</v>
      </c>
      <c r="I35" s="123">
        <f>'Иностр.яз.'!C38</f>
        <v>0</v>
      </c>
      <c r="J35" s="123">
        <f>Обществоз.!C38</f>
        <v>0</v>
      </c>
      <c r="K35" s="123">
        <f>'Физ-ра'!C38</f>
        <v>0</v>
      </c>
      <c r="L35" s="123">
        <f>История!C38</f>
        <v>0</v>
      </c>
      <c r="M35" s="123">
        <f>Экология!C38</f>
        <v>0</v>
      </c>
      <c r="N35" s="123">
        <f>ОБЖ!C38</f>
        <v>0</v>
      </c>
      <c r="O35" s="123">
        <f>Астрономия!C38</f>
        <v>0</v>
      </c>
      <c r="P35" s="32">
        <v>94</v>
      </c>
      <c r="Q35" s="32">
        <v>40</v>
      </c>
      <c r="R35" s="33">
        <f t="shared" si="6"/>
        <v>54</v>
      </c>
      <c r="S35" s="34">
        <f t="shared" si="7"/>
        <v>0</v>
      </c>
      <c r="T35" s="35">
        <f t="shared" si="8"/>
        <v>1</v>
      </c>
    </row>
    <row r="36" spans="1:27" ht="15" customHeight="1" x14ac:dyDescent="0.3">
      <c r="A36" s="27">
        <v>30</v>
      </c>
      <c r="B36" s="113"/>
      <c r="C36" s="123">
        <f>Физика!D39</f>
        <v>0</v>
      </c>
      <c r="D36" s="123">
        <f>Математика!D39</f>
        <v>0</v>
      </c>
      <c r="E36" s="123">
        <f>'Рус.й Яз'!D39</f>
        <v>0</v>
      </c>
      <c r="F36" s="123">
        <f>Информатика!D39</f>
        <v>0</v>
      </c>
      <c r="G36" s="123">
        <f>Литература!C39</f>
        <v>0</v>
      </c>
      <c r="H36" s="123">
        <f>химия!C39</f>
        <v>0</v>
      </c>
      <c r="I36" s="123">
        <f>'Иностр.яз.'!C39</f>
        <v>0</v>
      </c>
      <c r="J36" s="123">
        <f>Обществоз.!C39</f>
        <v>0</v>
      </c>
      <c r="K36" s="123">
        <f>'Физ-ра'!C39</f>
        <v>0</v>
      </c>
      <c r="L36" s="123">
        <f>История!C39</f>
        <v>0</v>
      </c>
      <c r="M36" s="123">
        <f>Экология!C39</f>
        <v>0</v>
      </c>
      <c r="N36" s="123">
        <f>ОБЖ!C39</f>
        <v>0</v>
      </c>
      <c r="O36" s="123">
        <f>Астрономия!C39</f>
        <v>0</v>
      </c>
      <c r="P36" s="37">
        <v>44</v>
      </c>
      <c r="Q36" s="37">
        <v>40</v>
      </c>
      <c r="R36" s="33">
        <f t="shared" si="6"/>
        <v>4</v>
      </c>
      <c r="S36" s="34">
        <f t="shared" si="7"/>
        <v>0</v>
      </c>
      <c r="T36" s="35">
        <f t="shared" si="8"/>
        <v>1</v>
      </c>
    </row>
    <row r="37" spans="1:27" ht="15" customHeight="1" x14ac:dyDescent="0.25">
      <c r="A37" s="27"/>
      <c r="B37" s="84"/>
      <c r="C37" s="28"/>
      <c r="D37" s="29"/>
      <c r="E37" s="29"/>
      <c r="F37" s="112"/>
      <c r="G37" s="112"/>
      <c r="H37" s="70"/>
      <c r="I37" s="30"/>
      <c r="J37" s="30"/>
      <c r="K37" s="31"/>
      <c r="L37" s="31"/>
      <c r="M37" s="31"/>
      <c r="N37" s="31"/>
      <c r="O37" s="31"/>
      <c r="P37" s="37"/>
      <c r="Q37" s="38"/>
      <c r="R37" s="39"/>
      <c r="S37" s="40"/>
      <c r="T37" s="41"/>
    </row>
    <row r="38" spans="1:27" ht="26.25" customHeight="1" thickBot="1" x14ac:dyDescent="0.3">
      <c r="A38" s="42"/>
      <c r="B38" s="85" t="s">
        <v>9</v>
      </c>
      <c r="C38" s="43">
        <f>AVERAGE(C7:C31)</f>
        <v>0</v>
      </c>
      <c r="D38" s="43">
        <f t="shared" ref="D38:N38" si="10">AVERAGE(D7:D31)</f>
        <v>0</v>
      </c>
      <c r="E38" s="43">
        <f t="shared" si="10"/>
        <v>0</v>
      </c>
      <c r="F38" s="43">
        <f t="shared" si="10"/>
        <v>0</v>
      </c>
      <c r="G38" s="43">
        <f t="shared" si="10"/>
        <v>0</v>
      </c>
      <c r="H38" s="43">
        <f t="shared" si="10"/>
        <v>0</v>
      </c>
      <c r="I38" s="43">
        <f t="shared" si="10"/>
        <v>0</v>
      </c>
      <c r="J38" s="43">
        <f t="shared" si="10"/>
        <v>0</v>
      </c>
      <c r="K38" s="43"/>
      <c r="L38" s="43">
        <f t="shared" si="10"/>
        <v>0</v>
      </c>
      <c r="M38" s="43">
        <f t="shared" si="10"/>
        <v>0</v>
      </c>
      <c r="N38" s="43">
        <f t="shared" si="10"/>
        <v>0</v>
      </c>
      <c r="O38" s="131"/>
      <c r="P38" s="83">
        <f>SUM(P7:P37)</f>
        <v>2074</v>
      </c>
      <c r="Q38" s="82">
        <f>SUM(Q7:Q37)</f>
        <v>1458</v>
      </c>
      <c r="R38" s="45">
        <f>SUM(R7:R36)</f>
        <v>616</v>
      </c>
      <c r="S38" s="101">
        <f>AVERAGE(S7:S36)</f>
        <v>0</v>
      </c>
      <c r="T38" s="46"/>
      <c r="U38" s="22">
        <f>COUNTIF(U7:U36,"&gt;0")</f>
        <v>25</v>
      </c>
      <c r="X38" s="22">
        <f>COUNTIF(X7:X36,"=11")</f>
        <v>0</v>
      </c>
      <c r="Y38" s="22">
        <f>COUNTIF(Y7:Y36,"=1")</f>
        <v>0</v>
      </c>
      <c r="AA38" s="22">
        <f>COUNTIF(AA7:AA36,"=11")</f>
        <v>0</v>
      </c>
    </row>
    <row r="39" spans="1:27" ht="23.25" customHeight="1" x14ac:dyDescent="0.2">
      <c r="A39" s="47"/>
      <c r="B39" s="48" t="s">
        <v>28</v>
      </c>
      <c r="C39" s="49">
        <f>COUNTIF(C7:C36,"=5")</f>
        <v>0</v>
      </c>
      <c r="D39" s="49">
        <f t="shared" ref="D39:N39" si="11">COUNTIF(D7:D36,"=5")</f>
        <v>0</v>
      </c>
      <c r="E39" s="49">
        <f t="shared" si="11"/>
        <v>0</v>
      </c>
      <c r="F39" s="49">
        <f t="shared" si="11"/>
        <v>0</v>
      </c>
      <c r="G39" s="49">
        <f t="shared" si="11"/>
        <v>0</v>
      </c>
      <c r="H39" s="49">
        <f t="shared" si="11"/>
        <v>0</v>
      </c>
      <c r="I39" s="49">
        <f t="shared" si="11"/>
        <v>0</v>
      </c>
      <c r="J39" s="49">
        <f t="shared" si="11"/>
        <v>0</v>
      </c>
      <c r="K39" s="49">
        <f t="shared" si="11"/>
        <v>0</v>
      </c>
      <c r="L39" s="49">
        <f t="shared" si="11"/>
        <v>0</v>
      </c>
      <c r="M39" s="49">
        <f t="shared" si="11"/>
        <v>0</v>
      </c>
      <c r="N39" s="49">
        <f t="shared" si="11"/>
        <v>0</v>
      </c>
      <c r="O39" s="132"/>
      <c r="P39" s="50"/>
      <c r="Q39" s="50"/>
      <c r="R39" s="51"/>
      <c r="S39" s="52"/>
      <c r="T39" s="53"/>
      <c r="Y39" s="22">
        <f>COUNTIF(Y7:Y36,"=2")</f>
        <v>0</v>
      </c>
    </row>
    <row r="40" spans="1:27" ht="24" customHeight="1" x14ac:dyDescent="0.2">
      <c r="A40" s="54"/>
      <c r="B40" s="55">
        <v>4</v>
      </c>
      <c r="C40" s="56">
        <f>COUNTIF(C7:C36,"=4")</f>
        <v>0</v>
      </c>
      <c r="D40" s="56">
        <f t="shared" ref="D40:N40" si="12">COUNTIF(D7:D36,"=4")</f>
        <v>0</v>
      </c>
      <c r="E40" s="56">
        <f t="shared" si="12"/>
        <v>0</v>
      </c>
      <c r="F40" s="56">
        <f t="shared" si="12"/>
        <v>0</v>
      </c>
      <c r="G40" s="56">
        <f t="shared" si="12"/>
        <v>0</v>
      </c>
      <c r="H40" s="56">
        <f t="shared" si="12"/>
        <v>0</v>
      </c>
      <c r="I40" s="56">
        <f t="shared" si="12"/>
        <v>0</v>
      </c>
      <c r="J40" s="56">
        <f t="shared" si="12"/>
        <v>0</v>
      </c>
      <c r="K40" s="56">
        <f t="shared" si="12"/>
        <v>0</v>
      </c>
      <c r="L40" s="56">
        <f t="shared" si="12"/>
        <v>0</v>
      </c>
      <c r="M40" s="56">
        <f t="shared" si="12"/>
        <v>0</v>
      </c>
      <c r="N40" s="56">
        <f t="shared" si="12"/>
        <v>0</v>
      </c>
      <c r="O40" s="133"/>
      <c r="P40" s="38"/>
      <c r="Q40" s="38"/>
      <c r="R40" s="57"/>
      <c r="S40" s="37"/>
      <c r="T40" s="58"/>
    </row>
    <row r="41" spans="1:27" ht="23.25" customHeight="1" x14ac:dyDescent="0.2">
      <c r="A41" s="54"/>
      <c r="B41" s="59">
        <v>3</v>
      </c>
      <c r="C41" s="60">
        <f>COUNTIF(C7:C36,"=3")</f>
        <v>0</v>
      </c>
      <c r="D41" s="60">
        <f t="shared" ref="D41:N41" si="13">COUNTIF(D7:D36,"=3")</f>
        <v>0</v>
      </c>
      <c r="E41" s="60">
        <f t="shared" si="13"/>
        <v>0</v>
      </c>
      <c r="F41" s="60">
        <f t="shared" si="13"/>
        <v>0</v>
      </c>
      <c r="G41" s="60">
        <f t="shared" si="13"/>
        <v>0</v>
      </c>
      <c r="H41" s="60">
        <f t="shared" si="13"/>
        <v>0</v>
      </c>
      <c r="I41" s="60">
        <f t="shared" si="13"/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134"/>
      <c r="P41" s="37"/>
      <c r="Q41" s="37"/>
      <c r="R41" s="61"/>
      <c r="S41" s="37"/>
      <c r="T41" s="58"/>
    </row>
    <row r="42" spans="1:27" ht="18" customHeight="1" x14ac:dyDescent="0.2">
      <c r="A42" s="54"/>
      <c r="B42" s="62">
        <v>2</v>
      </c>
      <c r="C42" s="60">
        <f>COUNTIF(C6:C36,"&lt;3")</f>
        <v>30</v>
      </c>
      <c r="D42" s="60">
        <f t="shared" ref="D42:N42" si="14">COUNTIF(D6:D36,"&lt;3")</f>
        <v>30</v>
      </c>
      <c r="E42" s="60">
        <f t="shared" si="14"/>
        <v>30</v>
      </c>
      <c r="F42" s="60">
        <f t="shared" si="14"/>
        <v>30</v>
      </c>
      <c r="G42" s="60">
        <f t="shared" si="14"/>
        <v>30</v>
      </c>
      <c r="H42" s="60">
        <f t="shared" si="14"/>
        <v>30</v>
      </c>
      <c r="I42" s="60">
        <f t="shared" si="14"/>
        <v>30</v>
      </c>
      <c r="J42" s="60">
        <f t="shared" si="14"/>
        <v>30</v>
      </c>
      <c r="K42" s="60">
        <f>COUNTIF(K6:K36,"&lt;3 ")+COUNTIF(K7:K28,"нз.")</f>
        <v>30</v>
      </c>
      <c r="L42" s="60">
        <f t="shared" si="14"/>
        <v>30</v>
      </c>
      <c r="M42" s="60">
        <f t="shared" si="14"/>
        <v>30</v>
      </c>
      <c r="N42" s="60">
        <f t="shared" si="14"/>
        <v>30</v>
      </c>
      <c r="O42" s="134"/>
      <c r="P42" s="37"/>
      <c r="Q42" s="37"/>
      <c r="R42" s="61"/>
      <c r="S42" s="37"/>
      <c r="T42" s="58"/>
      <c r="U42" s="63"/>
    </row>
    <row r="43" spans="1:27" ht="38.25" customHeight="1" x14ac:dyDescent="0.2">
      <c r="A43" s="54"/>
      <c r="B43" s="64" t="s">
        <v>29</v>
      </c>
      <c r="C43" s="77">
        <f>100-(C42)/(C39+C40+C41+C42)*100</f>
        <v>0</v>
      </c>
      <c r="D43" s="77">
        <f t="shared" ref="D43:N43" si="15">100-(D42)/(D39+D40+D41+D42)*100</f>
        <v>0</v>
      </c>
      <c r="E43" s="77">
        <f t="shared" si="15"/>
        <v>0</v>
      </c>
      <c r="F43" s="77">
        <f t="shared" si="15"/>
        <v>0</v>
      </c>
      <c r="G43" s="77">
        <f t="shared" si="15"/>
        <v>0</v>
      </c>
      <c r="H43" s="77">
        <f t="shared" si="15"/>
        <v>0</v>
      </c>
      <c r="I43" s="77">
        <f t="shared" si="15"/>
        <v>0</v>
      </c>
      <c r="J43" s="77">
        <f t="shared" si="15"/>
        <v>0</v>
      </c>
      <c r="K43" s="77">
        <f>100-(K42)/(22)*100</f>
        <v>-36.363636363636346</v>
      </c>
      <c r="L43" s="77">
        <f t="shared" si="15"/>
        <v>0</v>
      </c>
      <c r="M43" s="77">
        <f t="shared" si="15"/>
        <v>0</v>
      </c>
      <c r="N43" s="77">
        <f t="shared" si="15"/>
        <v>0</v>
      </c>
      <c r="O43" s="135"/>
      <c r="P43" s="37"/>
      <c r="Q43" s="37"/>
      <c r="R43" s="118">
        <f>100-U38/A31*100</f>
        <v>0</v>
      </c>
      <c r="S43" s="37"/>
      <c r="T43" s="58"/>
      <c r="U43" s="63"/>
      <c r="V43" s="115"/>
    </row>
    <row r="44" spans="1:27" ht="27.75" customHeight="1" thickBot="1" x14ac:dyDescent="0.25">
      <c r="A44" s="65"/>
      <c r="B44" s="66" t="s">
        <v>30</v>
      </c>
      <c r="C44" s="67">
        <f>(C39+C40)/(C39+C40+C41+C42)*100</f>
        <v>0</v>
      </c>
      <c r="D44" s="67">
        <f t="shared" ref="D44:N44" si="16">(D39+D40)/(D39+D40+D41+D42)*100</f>
        <v>0</v>
      </c>
      <c r="E44" s="67">
        <f t="shared" si="16"/>
        <v>0</v>
      </c>
      <c r="F44" s="67">
        <f t="shared" si="16"/>
        <v>0</v>
      </c>
      <c r="G44" s="67">
        <f t="shared" si="16"/>
        <v>0</v>
      </c>
      <c r="H44" s="67">
        <f t="shared" si="16"/>
        <v>0</v>
      </c>
      <c r="I44" s="67">
        <f t="shared" si="16"/>
        <v>0</v>
      </c>
      <c r="J44" s="67">
        <f t="shared" si="16"/>
        <v>0</v>
      </c>
      <c r="K44" s="67">
        <f>(K39+K40)/(22)*100</f>
        <v>0</v>
      </c>
      <c r="L44" s="67">
        <f t="shared" si="16"/>
        <v>0</v>
      </c>
      <c r="M44" s="67">
        <f t="shared" si="16"/>
        <v>0</v>
      </c>
      <c r="N44" s="67">
        <f t="shared" si="16"/>
        <v>0</v>
      </c>
      <c r="O44" s="136"/>
      <c r="P44" s="44"/>
      <c r="Q44" s="44"/>
      <c r="R44" s="117">
        <f>X38/A28*100</f>
        <v>0</v>
      </c>
      <c r="S44" s="44"/>
      <c r="T44" s="68"/>
      <c r="V44" s="116">
        <f>AVERAGE(C44:N44)</f>
        <v>0</v>
      </c>
    </row>
    <row r="45" spans="1:27" x14ac:dyDescent="0.2">
      <c r="A45" s="63"/>
      <c r="B45" s="69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</row>
    <row r="46" spans="1:27" x14ac:dyDescent="0.2">
      <c r="A46" s="63"/>
      <c r="B46" s="69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</row>
  </sheetData>
  <mergeCells count="26">
    <mergeCell ref="A1:T1"/>
    <mergeCell ref="U5:U6"/>
    <mergeCell ref="D5:D6"/>
    <mergeCell ref="E5:E6"/>
    <mergeCell ref="K5:K6"/>
    <mergeCell ref="P4:R4"/>
    <mergeCell ref="S4:T4"/>
    <mergeCell ref="H5:H6"/>
    <mergeCell ref="I5:I6"/>
    <mergeCell ref="C4:F4"/>
    <mergeCell ref="F5:F6"/>
    <mergeCell ref="A2:T2"/>
    <mergeCell ref="A4:A6"/>
    <mergeCell ref="J5:J6"/>
    <mergeCell ref="C5:C6"/>
    <mergeCell ref="B4:B6"/>
    <mergeCell ref="G5:G6"/>
    <mergeCell ref="G4:N4"/>
    <mergeCell ref="L5:L6"/>
    <mergeCell ref="M5:M6"/>
    <mergeCell ref="T5:T6"/>
    <mergeCell ref="P5:P6"/>
    <mergeCell ref="Q5:R5"/>
    <mergeCell ref="N5:N6"/>
    <mergeCell ref="S5:S6"/>
    <mergeCell ref="O5:O6"/>
  </mergeCells>
  <conditionalFormatting sqref="C7:O36">
    <cfRule type="cellIs" dxfId="3" priority="9" operator="equal">
      <formula>5</formula>
    </cfRule>
    <cfRule type="cellIs" dxfId="2" priority="10" operator="equal">
      <formula>4</formula>
    </cfRule>
    <cfRule type="cellIs" dxfId="1" priority="11" operator="equal">
      <formula>2</formula>
    </cfRule>
  </conditionalFormatting>
  <conditionalFormatting sqref="K7:K36">
    <cfRule type="cellIs" dxfId="0" priority="2" operator="equal">
      <formula>"нз."</formula>
    </cfRule>
  </conditionalFormatting>
  <pageMargins left="0.23622047244094491" right="0.23622047244094491" top="0.55118110236220474" bottom="0.55118110236220474" header="0.31496062992125984" footer="0.31496062992125984"/>
  <pageSetup paperSize="9" scale="8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view="pageLayout" zoomScale="70" zoomScalePageLayoutView="70" workbookViewId="0">
      <selection activeCell="A3" sqref="A3"/>
    </sheetView>
  </sheetViews>
  <sheetFormatPr defaultColWidth="9" defaultRowHeight="12.75" x14ac:dyDescent="0.2"/>
  <cols>
    <col min="1" max="1" width="4.7109375" style="138" customWidth="1"/>
    <col min="2" max="2" width="25.42578125" style="138" customWidth="1"/>
    <col min="3" max="3" width="7.42578125" style="138" customWidth="1"/>
    <col min="4" max="4" width="40" style="138" customWidth="1"/>
    <col min="5" max="5" width="21.28515625" style="138" customWidth="1"/>
    <col min="6" max="16384" width="9" style="138"/>
  </cols>
  <sheetData>
    <row r="1" spans="1:18" ht="19.7" customHeight="1" x14ac:dyDescent="0.3">
      <c r="A1" s="165" t="s">
        <v>64</v>
      </c>
      <c r="B1" s="165"/>
      <c r="C1" s="165"/>
      <c r="D1" s="165"/>
      <c r="E1" s="165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9.7" customHeight="1" x14ac:dyDescent="0.3">
      <c r="A2" s="165" t="s">
        <v>130</v>
      </c>
      <c r="B2" s="165"/>
      <c r="C2" s="165"/>
      <c r="D2" s="165"/>
      <c r="E2" s="165"/>
    </row>
    <row r="3" spans="1:18" ht="19.7" customHeight="1" x14ac:dyDescent="0.3">
      <c r="A3" s="146" t="s">
        <v>114</v>
      </c>
      <c r="B3" s="146"/>
      <c r="C3" s="146"/>
      <c r="D3" s="146"/>
      <c r="E3" s="146"/>
    </row>
    <row r="4" spans="1:18" ht="19.7" customHeight="1" x14ac:dyDescent="0.3">
      <c r="A4" s="146" t="s">
        <v>112</v>
      </c>
      <c r="B4" s="146"/>
      <c r="C4" s="146"/>
      <c r="D4" s="146"/>
      <c r="E4" s="146"/>
    </row>
    <row r="5" spans="1:18" ht="19.7" customHeight="1" x14ac:dyDescent="0.3">
      <c r="A5" s="146" t="s">
        <v>68</v>
      </c>
      <c r="B5" s="146"/>
      <c r="C5" s="146"/>
      <c r="D5" s="146"/>
      <c r="E5" s="146"/>
    </row>
    <row r="6" spans="1:18" ht="19.7" customHeight="1" x14ac:dyDescent="0.3">
      <c r="A6" s="146"/>
      <c r="B6" s="146"/>
      <c r="C6" s="146"/>
      <c r="D6" s="146"/>
      <c r="E6" s="146"/>
    </row>
    <row r="7" spans="1:18" ht="19.7" customHeight="1" x14ac:dyDescent="0.3">
      <c r="A7" s="158" t="s">
        <v>115</v>
      </c>
      <c r="B7" s="158"/>
      <c r="C7" s="159"/>
      <c r="D7" s="159"/>
      <c r="E7" s="159"/>
    </row>
    <row r="8" spans="1:18" ht="15" customHeight="1" x14ac:dyDescent="0.2">
      <c r="A8" s="167" t="s">
        <v>0</v>
      </c>
      <c r="B8" s="168" t="s">
        <v>1</v>
      </c>
      <c r="C8" s="163" t="s">
        <v>3</v>
      </c>
      <c r="D8" s="163"/>
      <c r="E8" s="170" t="s">
        <v>2</v>
      </c>
      <c r="F8" s="147"/>
    </row>
    <row r="9" spans="1:18" ht="31.5" customHeight="1" x14ac:dyDescent="0.2">
      <c r="A9" s="167"/>
      <c r="B9" s="169"/>
      <c r="C9" s="163"/>
      <c r="D9" s="163"/>
      <c r="E9" s="170"/>
    </row>
    <row r="10" spans="1:18" ht="17.100000000000001" customHeight="1" x14ac:dyDescent="0.3">
      <c r="A10" s="80">
        <v>1</v>
      </c>
      <c r="B10" s="153" t="s">
        <v>82</v>
      </c>
      <c r="C10" s="80"/>
      <c r="D10" s="80"/>
      <c r="E10" s="152"/>
    </row>
    <row r="11" spans="1:18" ht="17.100000000000001" customHeight="1" x14ac:dyDescent="0.3">
      <c r="A11" s="80">
        <v>2</v>
      </c>
      <c r="B11" s="153" t="s">
        <v>83</v>
      </c>
      <c r="C11" s="80"/>
      <c r="D11" s="80"/>
      <c r="E11" s="152"/>
    </row>
    <row r="12" spans="1:18" ht="17.100000000000001" customHeight="1" x14ac:dyDescent="0.3">
      <c r="A12" s="80">
        <v>3</v>
      </c>
      <c r="B12" s="153" t="s">
        <v>84</v>
      </c>
      <c r="C12" s="80"/>
      <c r="D12" s="80"/>
      <c r="E12" s="152"/>
    </row>
    <row r="13" spans="1:18" ht="17.100000000000001" customHeight="1" x14ac:dyDescent="0.3">
      <c r="A13" s="80">
        <v>4</v>
      </c>
      <c r="B13" s="153" t="s">
        <v>85</v>
      </c>
      <c r="C13" s="80"/>
      <c r="D13" s="80"/>
      <c r="E13" s="152"/>
    </row>
    <row r="14" spans="1:18" ht="17.100000000000001" customHeight="1" x14ac:dyDescent="0.3">
      <c r="A14" s="80">
        <v>5</v>
      </c>
      <c r="B14" s="153" t="s">
        <v>86</v>
      </c>
      <c r="C14" s="80"/>
      <c r="D14" s="80"/>
      <c r="E14" s="152"/>
    </row>
    <row r="15" spans="1:18" ht="17.100000000000001" customHeight="1" x14ac:dyDescent="0.3">
      <c r="A15" s="80">
        <v>6</v>
      </c>
      <c r="B15" s="153" t="s">
        <v>87</v>
      </c>
      <c r="C15" s="80"/>
      <c r="D15" s="80"/>
      <c r="E15" s="152"/>
    </row>
    <row r="16" spans="1:18" ht="17.100000000000001" customHeight="1" x14ac:dyDescent="0.3">
      <c r="A16" s="80">
        <v>7</v>
      </c>
      <c r="B16" s="153" t="s">
        <v>88</v>
      </c>
      <c r="C16" s="80"/>
      <c r="D16" s="80"/>
      <c r="E16" s="152"/>
    </row>
    <row r="17" spans="1:5" ht="17.100000000000001" customHeight="1" x14ac:dyDescent="0.3">
      <c r="A17" s="80">
        <v>8</v>
      </c>
      <c r="B17" s="153" t="s">
        <v>89</v>
      </c>
      <c r="C17" s="80"/>
      <c r="D17" s="80"/>
      <c r="E17" s="152"/>
    </row>
    <row r="18" spans="1:5" ht="17.100000000000001" customHeight="1" x14ac:dyDescent="0.3">
      <c r="A18" s="80">
        <v>9</v>
      </c>
      <c r="B18" s="153" t="s">
        <v>90</v>
      </c>
      <c r="C18" s="80"/>
      <c r="D18" s="80"/>
      <c r="E18" s="152"/>
    </row>
    <row r="19" spans="1:5" ht="17.100000000000001" customHeight="1" x14ac:dyDescent="0.3">
      <c r="A19" s="80">
        <v>10</v>
      </c>
      <c r="B19" s="153" t="s">
        <v>91</v>
      </c>
      <c r="C19" s="80"/>
      <c r="D19" s="80"/>
      <c r="E19" s="152"/>
    </row>
    <row r="20" spans="1:5" ht="17.100000000000001" customHeight="1" x14ac:dyDescent="0.3">
      <c r="A20" s="80">
        <v>11</v>
      </c>
      <c r="B20" s="153" t="s">
        <v>92</v>
      </c>
      <c r="C20" s="80"/>
      <c r="D20" s="80"/>
      <c r="E20" s="152"/>
    </row>
    <row r="21" spans="1:5" ht="17.100000000000001" customHeight="1" x14ac:dyDescent="0.3">
      <c r="A21" s="80">
        <v>12</v>
      </c>
      <c r="B21" s="153" t="s">
        <v>93</v>
      </c>
      <c r="C21" s="80"/>
      <c r="D21" s="80"/>
      <c r="E21" s="152"/>
    </row>
    <row r="22" spans="1:5" ht="17.100000000000001" customHeight="1" x14ac:dyDescent="0.3">
      <c r="A22" s="80">
        <v>13</v>
      </c>
      <c r="B22" s="153" t="s">
        <v>94</v>
      </c>
      <c r="C22" s="80"/>
      <c r="D22" s="80"/>
      <c r="E22" s="152"/>
    </row>
    <row r="23" spans="1:5" ht="17.100000000000001" customHeight="1" x14ac:dyDescent="0.3">
      <c r="A23" s="80">
        <v>14</v>
      </c>
      <c r="B23" s="153" t="s">
        <v>95</v>
      </c>
      <c r="C23" s="80"/>
      <c r="D23" s="80"/>
      <c r="E23" s="152"/>
    </row>
    <row r="24" spans="1:5" ht="17.100000000000001" customHeight="1" x14ac:dyDescent="0.3">
      <c r="A24" s="80">
        <v>15</v>
      </c>
      <c r="B24" s="153" t="s">
        <v>96</v>
      </c>
      <c r="C24" s="80"/>
      <c r="D24" s="80"/>
      <c r="E24" s="152"/>
    </row>
    <row r="25" spans="1:5" ht="17.100000000000001" customHeight="1" x14ac:dyDescent="0.3">
      <c r="A25" s="80">
        <v>16</v>
      </c>
      <c r="B25" s="153" t="s">
        <v>97</v>
      </c>
      <c r="C25" s="80"/>
      <c r="D25" s="80"/>
      <c r="E25" s="152"/>
    </row>
    <row r="26" spans="1:5" ht="17.100000000000001" customHeight="1" x14ac:dyDescent="0.3">
      <c r="A26" s="80">
        <v>17</v>
      </c>
      <c r="B26" s="153" t="s">
        <v>98</v>
      </c>
      <c r="C26" s="80"/>
      <c r="D26" s="80"/>
      <c r="E26" s="152"/>
    </row>
    <row r="27" spans="1:5" ht="17.100000000000001" customHeight="1" x14ac:dyDescent="0.3">
      <c r="A27" s="80">
        <v>18</v>
      </c>
      <c r="B27" s="153" t="s">
        <v>110</v>
      </c>
      <c r="C27" s="80"/>
      <c r="D27" s="80"/>
      <c r="E27" s="152"/>
    </row>
    <row r="28" spans="1:5" ht="17.100000000000001" customHeight="1" x14ac:dyDescent="0.3">
      <c r="A28" s="80">
        <v>19</v>
      </c>
      <c r="B28" s="153" t="s">
        <v>99</v>
      </c>
      <c r="C28" s="80"/>
      <c r="D28" s="80"/>
      <c r="E28" s="152"/>
    </row>
    <row r="29" spans="1:5" ht="17.100000000000001" customHeight="1" x14ac:dyDescent="0.3">
      <c r="A29" s="80">
        <v>20</v>
      </c>
      <c r="B29" s="153" t="s">
        <v>100</v>
      </c>
      <c r="C29" s="80"/>
      <c r="D29" s="80"/>
      <c r="E29" s="152"/>
    </row>
    <row r="30" spans="1:5" ht="17.100000000000001" customHeight="1" x14ac:dyDescent="0.3">
      <c r="A30" s="80">
        <v>21</v>
      </c>
      <c r="B30" s="153" t="s">
        <v>101</v>
      </c>
      <c r="C30" s="80"/>
      <c r="D30" s="80"/>
      <c r="E30" s="152"/>
    </row>
    <row r="31" spans="1:5" ht="17.100000000000001" customHeight="1" x14ac:dyDescent="0.3">
      <c r="A31" s="80">
        <v>22</v>
      </c>
      <c r="B31" s="153" t="s">
        <v>102</v>
      </c>
      <c r="C31" s="80"/>
      <c r="D31" s="80"/>
      <c r="E31" s="152"/>
    </row>
    <row r="32" spans="1:5" ht="17.100000000000001" customHeight="1" x14ac:dyDescent="0.3">
      <c r="A32" s="80">
        <v>23</v>
      </c>
      <c r="B32" s="153" t="s">
        <v>103</v>
      </c>
      <c r="C32" s="80"/>
      <c r="D32" s="80"/>
      <c r="E32" s="152"/>
    </row>
    <row r="33" spans="1:5" ht="17.100000000000001" customHeight="1" x14ac:dyDescent="0.3">
      <c r="A33" s="80">
        <v>24</v>
      </c>
      <c r="B33" s="153" t="s">
        <v>104</v>
      </c>
      <c r="C33" s="80"/>
      <c r="D33" s="80"/>
      <c r="E33" s="152"/>
    </row>
    <row r="34" spans="1:5" ht="17.100000000000001" customHeight="1" x14ac:dyDescent="0.3">
      <c r="A34" s="80">
        <v>25</v>
      </c>
      <c r="B34" s="153" t="s">
        <v>105</v>
      </c>
      <c r="C34" s="80"/>
      <c r="D34" s="80"/>
      <c r="E34" s="152"/>
    </row>
    <row r="35" spans="1:5" ht="17.100000000000001" customHeight="1" x14ac:dyDescent="0.3">
      <c r="A35" s="80">
        <v>26</v>
      </c>
      <c r="B35" s="153" t="s">
        <v>106</v>
      </c>
      <c r="C35" s="80"/>
      <c r="D35" s="80"/>
      <c r="E35" s="152"/>
    </row>
    <row r="36" spans="1:5" ht="17.100000000000001" customHeight="1" x14ac:dyDescent="0.3">
      <c r="A36" s="80">
        <v>27</v>
      </c>
      <c r="B36" s="153" t="s">
        <v>107</v>
      </c>
      <c r="C36" s="80"/>
      <c r="D36" s="80"/>
      <c r="E36" s="152"/>
    </row>
    <row r="37" spans="1:5" ht="17.100000000000001" customHeight="1" x14ac:dyDescent="0.3">
      <c r="A37" s="80">
        <v>28</v>
      </c>
      <c r="B37" s="153" t="s">
        <v>108</v>
      </c>
      <c r="C37" s="80"/>
      <c r="D37" s="80"/>
      <c r="E37" s="152"/>
    </row>
    <row r="38" spans="1:5" ht="17.100000000000001" customHeight="1" x14ac:dyDescent="0.3">
      <c r="A38" s="80">
        <v>29</v>
      </c>
      <c r="B38" s="153" t="s">
        <v>109</v>
      </c>
      <c r="C38" s="80"/>
      <c r="D38" s="80"/>
      <c r="E38" s="152"/>
    </row>
    <row r="39" spans="1:5" ht="17.100000000000001" customHeight="1" x14ac:dyDescent="0.3">
      <c r="A39" s="80">
        <v>30</v>
      </c>
      <c r="B39" s="151"/>
      <c r="C39" s="80"/>
      <c r="D39" s="80"/>
      <c r="E39" s="152"/>
    </row>
    <row r="40" spans="1:5" ht="17.100000000000001" customHeight="1" x14ac:dyDescent="0.3">
      <c r="A40" s="80">
        <v>31</v>
      </c>
      <c r="B40" s="149"/>
      <c r="C40" s="80"/>
      <c r="D40" s="80"/>
      <c r="E40" s="152"/>
    </row>
    <row r="41" spans="1:5" ht="18" customHeight="1" x14ac:dyDescent="0.3">
      <c r="A41" s="137"/>
      <c r="B41" s="148"/>
      <c r="C41" s="88"/>
      <c r="D41" s="88"/>
      <c r="E41" s="95"/>
    </row>
    <row r="42" spans="1:5" ht="16.5" customHeight="1" x14ac:dyDescent="0.3">
      <c r="A42" s="143"/>
      <c r="B42" s="141" t="s">
        <v>55</v>
      </c>
      <c r="C42" s="164" t="s">
        <v>63</v>
      </c>
      <c r="D42" s="164"/>
      <c r="E42" s="164"/>
    </row>
    <row r="43" spans="1:5" ht="18.75" customHeight="1" x14ac:dyDescent="0.3">
      <c r="A43" s="139"/>
      <c r="B43" s="144"/>
      <c r="C43" s="164"/>
      <c r="D43" s="164"/>
      <c r="E43" s="164"/>
    </row>
    <row r="44" spans="1:5" ht="18.75" customHeight="1" x14ac:dyDescent="0.3">
      <c r="A44" s="140"/>
      <c r="B44" s="144"/>
      <c r="C44" s="164"/>
      <c r="D44" s="164"/>
      <c r="E44" s="164"/>
    </row>
    <row r="45" spans="1:5" x14ac:dyDescent="0.2">
      <c r="B45" s="144" t="s">
        <v>13</v>
      </c>
    </row>
    <row r="46" spans="1:5" ht="15.75" x14ac:dyDescent="0.25">
      <c r="B46" s="145"/>
    </row>
    <row r="47" spans="1:5" x14ac:dyDescent="0.2">
      <c r="B47" s="144"/>
    </row>
  </sheetData>
  <mergeCells count="9">
    <mergeCell ref="C42:E42"/>
    <mergeCell ref="C43:E43"/>
    <mergeCell ref="C44:E44"/>
    <mergeCell ref="A1:E1"/>
    <mergeCell ref="A2:E2"/>
    <mergeCell ref="A8:A9"/>
    <mergeCell ref="B8:B9"/>
    <mergeCell ref="C8:D9"/>
    <mergeCell ref="E8:E9"/>
  </mergeCells>
  <conditionalFormatting sqref="C10:C40">
    <cfRule type="cellIs" dxfId="24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showRuler="0" view="pageLayout" zoomScale="55" zoomScalePageLayoutView="55" workbookViewId="0">
      <selection activeCell="K34" sqref="J34:K34"/>
    </sheetView>
  </sheetViews>
  <sheetFormatPr defaultColWidth="9" defaultRowHeight="12.75" x14ac:dyDescent="0.2"/>
  <cols>
    <col min="1" max="1" width="4.7109375" customWidth="1"/>
    <col min="2" max="2" width="28.5703125" customWidth="1"/>
    <col min="3" max="3" width="11.5703125" customWidth="1"/>
    <col min="4" max="4" width="4.85546875" customWidth="1"/>
    <col min="5" max="5" width="21.5703125" customWidth="1"/>
    <col min="6" max="8" width="10.140625" customWidth="1"/>
  </cols>
  <sheetData>
    <row r="1" spans="1:21" ht="19.7" customHeight="1" x14ac:dyDescent="0.3">
      <c r="A1" s="165" t="s">
        <v>64</v>
      </c>
      <c r="B1" s="165"/>
      <c r="C1" s="165"/>
      <c r="D1" s="165"/>
      <c r="E1" s="165"/>
      <c r="F1" s="165"/>
      <c r="G1" s="165"/>
      <c r="H1" s="16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9.7" customHeight="1" x14ac:dyDescent="0.3">
      <c r="A2" s="171" t="s">
        <v>10</v>
      </c>
      <c r="B2" s="171"/>
      <c r="C2" s="171"/>
      <c r="D2" s="171"/>
      <c r="E2" s="171"/>
      <c r="F2" s="171"/>
      <c r="G2" s="171"/>
      <c r="H2" s="171"/>
    </row>
    <row r="3" spans="1:21" ht="19.7" customHeight="1" x14ac:dyDescent="0.3">
      <c r="A3" s="150" t="s">
        <v>116</v>
      </c>
      <c r="B3" s="150"/>
      <c r="C3" s="150"/>
      <c r="D3" s="150"/>
      <c r="E3" s="150"/>
      <c r="F3" s="150"/>
      <c r="G3" s="150"/>
      <c r="H3" s="139"/>
    </row>
    <row r="4" spans="1:21" ht="19.7" customHeight="1" x14ac:dyDescent="0.3">
      <c r="A4" s="150" t="s">
        <v>112</v>
      </c>
      <c r="B4" s="150"/>
      <c r="C4" s="150"/>
      <c r="D4" s="150"/>
      <c r="E4" s="150"/>
      <c r="F4" s="150"/>
      <c r="G4" s="150"/>
      <c r="H4" s="150"/>
    </row>
    <row r="5" spans="1:21" ht="19.7" customHeight="1" x14ac:dyDescent="0.3">
      <c r="A5" s="150" t="s">
        <v>118</v>
      </c>
      <c r="B5" s="150"/>
      <c r="C5" s="150"/>
      <c r="D5" s="150"/>
      <c r="E5" s="150"/>
      <c r="F5" s="150"/>
      <c r="G5" s="150"/>
      <c r="H5" s="160"/>
    </row>
    <row r="6" spans="1:21" ht="19.7" customHeight="1" x14ac:dyDescent="0.3">
      <c r="A6" s="150" t="s">
        <v>117</v>
      </c>
      <c r="B6" s="150"/>
      <c r="C6" s="150"/>
      <c r="D6" s="150"/>
      <c r="E6" s="150"/>
      <c r="F6" s="150"/>
      <c r="G6" s="150"/>
      <c r="H6" s="160"/>
    </row>
    <row r="7" spans="1:21" ht="19.7" customHeight="1" x14ac:dyDescent="0.3">
      <c r="A7" s="161" t="s">
        <v>53</v>
      </c>
      <c r="B7" s="161"/>
      <c r="C7" s="162" t="s">
        <v>125</v>
      </c>
      <c r="D7" s="162"/>
      <c r="E7" s="162"/>
      <c r="F7" s="162"/>
      <c r="G7" s="162"/>
      <c r="H7" s="162"/>
    </row>
    <row r="8" spans="1:21" ht="15" customHeight="1" x14ac:dyDescent="0.2">
      <c r="A8" s="173" t="s">
        <v>0</v>
      </c>
      <c r="B8" s="168" t="s">
        <v>1</v>
      </c>
      <c r="C8" s="174" t="s">
        <v>14</v>
      </c>
      <c r="D8" s="163" t="s">
        <v>3</v>
      </c>
      <c r="E8" s="163"/>
      <c r="F8" s="163" t="s">
        <v>54</v>
      </c>
      <c r="G8" s="163"/>
      <c r="H8" s="163"/>
      <c r="I8" s="18"/>
    </row>
    <row r="9" spans="1:21" ht="49.5" customHeight="1" x14ac:dyDescent="0.2">
      <c r="A9" s="173"/>
      <c r="B9" s="169"/>
      <c r="C9" s="175"/>
      <c r="D9" s="163"/>
      <c r="E9" s="163"/>
      <c r="F9" s="163"/>
      <c r="G9" s="163"/>
      <c r="H9" s="163"/>
    </row>
    <row r="10" spans="1:21" ht="17.100000000000001" customHeight="1" x14ac:dyDescent="0.3">
      <c r="A10" s="80">
        <v>1</v>
      </c>
      <c r="B10" s="91" t="str">
        <f>Математика!B10</f>
        <v>Аксенов Д.А.</v>
      </c>
      <c r="C10" s="78"/>
      <c r="D10" s="8"/>
      <c r="E10" s="80"/>
      <c r="F10" s="81"/>
      <c r="G10" s="81"/>
      <c r="H10" s="81"/>
    </row>
    <row r="11" spans="1:21" ht="17.100000000000001" customHeight="1" x14ac:dyDescent="0.3">
      <c r="A11" s="80">
        <v>2</v>
      </c>
      <c r="B11" s="91" t="str">
        <f>Математика!B11</f>
        <v>Ефремов А.Д.</v>
      </c>
      <c r="C11" s="79"/>
      <c r="D11" s="8"/>
      <c r="E11" s="80"/>
      <c r="F11" s="81"/>
      <c r="G11" s="81"/>
      <c r="H11" s="81"/>
    </row>
    <row r="12" spans="1:21" ht="17.100000000000001" customHeight="1" x14ac:dyDescent="0.3">
      <c r="A12" s="80">
        <v>3</v>
      </c>
      <c r="B12" s="91" t="str">
        <f>Математика!B12</f>
        <v>Жижко А.А.</v>
      </c>
      <c r="C12" s="79"/>
      <c r="D12" s="8"/>
      <c r="E12" s="80"/>
      <c r="F12" s="81"/>
      <c r="G12" s="81"/>
      <c r="H12" s="81"/>
    </row>
    <row r="13" spans="1:21" ht="17.100000000000001" customHeight="1" x14ac:dyDescent="0.3">
      <c r="A13" s="80">
        <v>4</v>
      </c>
      <c r="B13" s="91" t="str">
        <f>Математика!B13</f>
        <v>Зубарев Д.С.</v>
      </c>
      <c r="C13" s="79"/>
      <c r="D13" s="8"/>
      <c r="E13" s="80"/>
      <c r="F13" s="81"/>
      <c r="G13" s="81"/>
      <c r="H13" s="81"/>
    </row>
    <row r="14" spans="1:21" ht="17.100000000000001" customHeight="1" x14ac:dyDescent="0.3">
      <c r="A14" s="80">
        <v>5</v>
      </c>
      <c r="B14" s="91" t="str">
        <f>Математика!B14</f>
        <v>Калюжный А.И.</v>
      </c>
      <c r="C14" s="79"/>
      <c r="D14" s="8"/>
      <c r="E14" s="80"/>
      <c r="F14" s="81"/>
      <c r="G14" s="81"/>
      <c r="H14" s="81"/>
    </row>
    <row r="15" spans="1:21" ht="17.100000000000001" customHeight="1" x14ac:dyDescent="0.3">
      <c r="A15" s="80">
        <v>6</v>
      </c>
      <c r="B15" s="91" t="str">
        <f>Математика!B15</f>
        <v>Каралка В.А.</v>
      </c>
      <c r="C15" s="79"/>
      <c r="D15" s="8"/>
      <c r="E15" s="80"/>
      <c r="F15" s="81"/>
      <c r="G15" s="81"/>
      <c r="H15" s="81"/>
    </row>
    <row r="16" spans="1:21" ht="17.100000000000001" customHeight="1" x14ac:dyDescent="0.3">
      <c r="A16" s="80">
        <v>7</v>
      </c>
      <c r="B16" s="91" t="str">
        <f>Математика!B16</f>
        <v>Клепцын Д.А.</v>
      </c>
      <c r="C16" s="79"/>
      <c r="D16" s="8"/>
      <c r="E16" s="80"/>
      <c r="F16" s="81"/>
      <c r="G16" s="81"/>
      <c r="H16" s="81"/>
    </row>
    <row r="17" spans="1:8" ht="17.100000000000001" customHeight="1" x14ac:dyDescent="0.3">
      <c r="A17" s="80">
        <v>8</v>
      </c>
      <c r="B17" s="91" t="str">
        <f>Математика!B17</f>
        <v>Кобозев С.Д.</v>
      </c>
      <c r="C17" s="79"/>
      <c r="D17" s="8"/>
      <c r="E17" s="80"/>
      <c r="F17" s="81"/>
      <c r="G17" s="81"/>
      <c r="H17" s="81"/>
    </row>
    <row r="18" spans="1:8" ht="17.100000000000001" customHeight="1" x14ac:dyDescent="0.3">
      <c r="A18" s="80">
        <v>9</v>
      </c>
      <c r="B18" s="91" t="str">
        <f>Математика!B18</f>
        <v>Кравцов Б.А.</v>
      </c>
      <c r="C18" s="79"/>
      <c r="D18" s="8"/>
      <c r="E18" s="80"/>
      <c r="F18" s="81"/>
      <c r="G18" s="81"/>
      <c r="H18" s="81"/>
    </row>
    <row r="19" spans="1:8" ht="17.100000000000001" customHeight="1" x14ac:dyDescent="0.3">
      <c r="A19" s="80">
        <v>10</v>
      </c>
      <c r="B19" s="91" t="str">
        <f>Математика!B19</f>
        <v>Куренков Т.В.</v>
      </c>
      <c r="C19" s="79"/>
      <c r="D19" s="8"/>
      <c r="E19" s="80"/>
      <c r="F19" s="81"/>
      <c r="G19" s="81"/>
      <c r="H19" s="81"/>
    </row>
    <row r="20" spans="1:8" ht="17.100000000000001" customHeight="1" x14ac:dyDescent="0.3">
      <c r="A20" s="80">
        <v>11</v>
      </c>
      <c r="B20" s="91" t="str">
        <f>Математика!B20</f>
        <v>Кузнецов Н.В.</v>
      </c>
      <c r="C20" s="79"/>
      <c r="D20" s="8"/>
      <c r="E20" s="80"/>
      <c r="F20" s="81"/>
      <c r="G20" s="81"/>
      <c r="H20" s="81"/>
    </row>
    <row r="21" spans="1:8" ht="17.100000000000001" customHeight="1" x14ac:dyDescent="0.3">
      <c r="A21" s="80">
        <v>12</v>
      </c>
      <c r="B21" s="91" t="str">
        <f>Математика!B21</f>
        <v>Логвиненко Н.А.</v>
      </c>
      <c r="C21" s="79"/>
      <c r="D21" s="8"/>
      <c r="E21" s="80"/>
      <c r="F21" s="81"/>
      <c r="G21" s="81"/>
      <c r="H21" s="81"/>
    </row>
    <row r="22" spans="1:8" ht="17.100000000000001" customHeight="1" x14ac:dyDescent="0.3">
      <c r="A22" s="80">
        <v>13</v>
      </c>
      <c r="B22" s="91" t="str">
        <f>Математика!B22</f>
        <v>Малина А.Н.</v>
      </c>
      <c r="C22" s="79"/>
      <c r="D22" s="8"/>
      <c r="E22" s="80"/>
      <c r="F22" s="81"/>
      <c r="G22" s="81"/>
      <c r="H22" s="81"/>
    </row>
    <row r="23" spans="1:8" ht="17.100000000000001" customHeight="1" x14ac:dyDescent="0.3">
      <c r="A23" s="80">
        <v>14</v>
      </c>
      <c r="B23" s="91" t="str">
        <f>Математика!B23</f>
        <v>Мандрин К.О.</v>
      </c>
      <c r="C23" s="79"/>
      <c r="D23" s="8"/>
      <c r="E23" s="80"/>
      <c r="F23" s="81"/>
      <c r="G23" s="81"/>
      <c r="H23" s="81"/>
    </row>
    <row r="24" spans="1:8" ht="17.100000000000001" customHeight="1" x14ac:dyDescent="0.3">
      <c r="A24" s="80">
        <v>15</v>
      </c>
      <c r="B24" s="91" t="str">
        <f>Математика!B24</f>
        <v>Милютин  И.К.</v>
      </c>
      <c r="C24" s="79"/>
      <c r="D24" s="8"/>
      <c r="E24" s="80"/>
      <c r="F24" s="81"/>
      <c r="G24" s="81"/>
      <c r="H24" s="81"/>
    </row>
    <row r="25" spans="1:8" ht="17.100000000000001" customHeight="1" x14ac:dyDescent="0.3">
      <c r="A25" s="80">
        <v>16</v>
      </c>
      <c r="B25" s="91" t="str">
        <f>Математика!B25</f>
        <v>Мухин Д.М.</v>
      </c>
      <c r="C25" s="79"/>
      <c r="D25" s="8"/>
      <c r="E25" s="80"/>
      <c r="F25" s="81"/>
      <c r="G25" s="81"/>
      <c r="H25" s="81"/>
    </row>
    <row r="26" spans="1:8" ht="17.100000000000001" customHeight="1" x14ac:dyDescent="0.3">
      <c r="A26" s="80">
        <v>17</v>
      </c>
      <c r="B26" s="91" t="str">
        <f>Математика!B26</f>
        <v>Полтавчеко А.В.</v>
      </c>
      <c r="C26" s="79"/>
      <c r="D26" s="8"/>
      <c r="E26" s="80"/>
      <c r="F26" s="81"/>
      <c r="G26" s="81"/>
      <c r="H26" s="81"/>
    </row>
    <row r="27" spans="1:8" ht="17.100000000000001" customHeight="1" x14ac:dyDescent="0.3">
      <c r="A27" s="80">
        <v>18</v>
      </c>
      <c r="B27" s="91" t="str">
        <f>Математика!B27</f>
        <v>Полтарушникова С.М.</v>
      </c>
      <c r="C27" s="79"/>
      <c r="D27" s="8"/>
      <c r="E27" s="80"/>
      <c r="F27" s="81"/>
      <c r="G27" s="81"/>
      <c r="H27" s="81"/>
    </row>
    <row r="28" spans="1:8" ht="17.100000000000001" customHeight="1" x14ac:dyDescent="0.3">
      <c r="A28" s="80">
        <v>19</v>
      </c>
      <c r="B28" s="91" t="str">
        <f>Математика!B28</f>
        <v>Сидоров К.Д.</v>
      </c>
      <c r="C28" s="79"/>
      <c r="D28" s="8"/>
      <c r="E28" s="80"/>
      <c r="F28" s="81"/>
      <c r="G28" s="81"/>
      <c r="H28" s="81"/>
    </row>
    <row r="29" spans="1:8" ht="17.100000000000001" customHeight="1" x14ac:dyDescent="0.3">
      <c r="A29" s="80">
        <v>20</v>
      </c>
      <c r="B29" s="91" t="str">
        <f>Математика!B29</f>
        <v>Агодисян  А.С.</v>
      </c>
      <c r="C29" s="79"/>
      <c r="D29" s="8"/>
      <c r="E29" s="80"/>
      <c r="F29" s="81"/>
      <c r="G29" s="81"/>
      <c r="H29" s="81"/>
    </row>
    <row r="30" spans="1:8" ht="17.100000000000001" customHeight="1" x14ac:dyDescent="0.3">
      <c r="A30" s="80">
        <v>21</v>
      </c>
      <c r="B30" s="91" t="str">
        <f>Математика!B30</f>
        <v>Цалко Н.К.</v>
      </c>
      <c r="C30" s="79"/>
      <c r="D30" s="8"/>
      <c r="E30" s="80"/>
      <c r="F30" s="81"/>
      <c r="G30" s="81"/>
      <c r="H30" s="81"/>
    </row>
    <row r="31" spans="1:8" ht="17.100000000000001" customHeight="1" x14ac:dyDescent="0.3">
      <c r="A31" s="80">
        <v>22</v>
      </c>
      <c r="B31" s="91" t="str">
        <f>Математика!B31</f>
        <v>Шульгин И.С.</v>
      </c>
      <c r="C31" s="79"/>
      <c r="D31" s="8"/>
      <c r="E31" s="80"/>
      <c r="F31" s="81"/>
      <c r="G31" s="81"/>
      <c r="H31" s="81"/>
    </row>
    <row r="32" spans="1:8" ht="17.100000000000001" customHeight="1" x14ac:dyDescent="0.3">
      <c r="A32" s="80">
        <v>23</v>
      </c>
      <c r="B32" s="91" t="str">
        <f>Математика!B32</f>
        <v>Чумаченко Ю. А.</v>
      </c>
      <c r="C32" s="79"/>
      <c r="D32" s="8"/>
      <c r="E32" s="80"/>
      <c r="F32" s="81"/>
      <c r="G32" s="81"/>
      <c r="H32" s="81"/>
    </row>
    <row r="33" spans="1:8" ht="17.100000000000001" customHeight="1" x14ac:dyDescent="0.3">
      <c r="A33" s="80">
        <v>24</v>
      </c>
      <c r="B33" s="91" t="str">
        <f>Математика!B33</f>
        <v>Кан С.Д.</v>
      </c>
      <c r="C33" s="10"/>
      <c r="D33" s="8"/>
      <c r="E33" s="80"/>
      <c r="F33" s="81"/>
      <c r="G33" s="81"/>
      <c r="H33" s="81"/>
    </row>
    <row r="34" spans="1:8" ht="17.100000000000001" customHeight="1" x14ac:dyDescent="0.3">
      <c r="A34" s="80">
        <v>25</v>
      </c>
      <c r="B34" s="91" t="str">
        <f>Математика!B34</f>
        <v>Кузнецов И. А.</v>
      </c>
      <c r="C34" s="10"/>
      <c r="D34" s="8"/>
      <c r="E34" s="80"/>
      <c r="F34" s="81"/>
      <c r="G34" s="81"/>
      <c r="H34" s="81"/>
    </row>
    <row r="35" spans="1:8" ht="17.100000000000001" customHeight="1" x14ac:dyDescent="0.3">
      <c r="A35" s="80">
        <v>26</v>
      </c>
      <c r="B35" s="91" t="str">
        <f>Математика!B35</f>
        <v xml:space="preserve">Кузовкин А. А. </v>
      </c>
      <c r="C35" s="10"/>
      <c r="D35" s="8"/>
      <c r="E35" s="80"/>
      <c r="F35" s="81"/>
      <c r="G35" s="81"/>
      <c r="H35" s="81"/>
    </row>
    <row r="36" spans="1:8" ht="17.100000000000001" customHeight="1" x14ac:dyDescent="0.3">
      <c r="A36" s="80">
        <v>27</v>
      </c>
      <c r="B36" s="91" t="str">
        <f>Математика!B36</f>
        <v>Рагулин М. Г.</v>
      </c>
      <c r="C36" s="10"/>
      <c r="D36" s="8"/>
      <c r="E36" s="80"/>
      <c r="F36" s="81"/>
      <c r="G36" s="81"/>
      <c r="H36" s="81"/>
    </row>
    <row r="37" spans="1:8" ht="17.100000000000001" customHeight="1" x14ac:dyDescent="0.3">
      <c r="A37" s="80">
        <v>28</v>
      </c>
      <c r="B37" s="91" t="str">
        <f>Математика!B37</f>
        <v>Розенфельд Д. С.</v>
      </c>
      <c r="C37" s="10"/>
      <c r="D37" s="8"/>
      <c r="E37" s="80"/>
      <c r="F37" s="81"/>
      <c r="G37" s="81"/>
      <c r="H37" s="81"/>
    </row>
    <row r="38" spans="1:8" ht="17.100000000000001" customHeight="1" x14ac:dyDescent="0.3">
      <c r="A38" s="80">
        <v>29</v>
      </c>
      <c r="B38" s="91" t="str">
        <f>Математика!B38</f>
        <v>Дущенко А. Ю.</v>
      </c>
      <c r="C38" s="10"/>
      <c r="D38" s="8"/>
      <c r="E38" s="80"/>
      <c r="F38" s="81"/>
      <c r="G38" s="81"/>
      <c r="H38" s="81"/>
    </row>
    <row r="39" spans="1:8" ht="17.100000000000001" customHeight="1" x14ac:dyDescent="0.3">
      <c r="A39" s="80">
        <v>30</v>
      </c>
      <c r="B39" s="91">
        <f>Математика!B39</f>
        <v>0</v>
      </c>
      <c r="C39" s="10"/>
      <c r="D39" s="8"/>
      <c r="E39" s="80"/>
      <c r="F39" s="81"/>
      <c r="G39" s="81"/>
      <c r="H39" s="81"/>
    </row>
    <row r="40" spans="1:8" ht="16.5" customHeight="1" x14ac:dyDescent="0.3">
      <c r="A40" s="12"/>
      <c r="B40" s="90" t="s">
        <v>55</v>
      </c>
      <c r="C40" s="90"/>
      <c r="D40" s="172" t="s">
        <v>62</v>
      </c>
      <c r="E40" s="172"/>
      <c r="F40" s="172"/>
      <c r="G40" s="97"/>
      <c r="H40" s="3"/>
    </row>
    <row r="41" spans="1:8" ht="18.75" customHeight="1" x14ac:dyDescent="0.3">
      <c r="A41" s="2"/>
      <c r="B41" s="14" t="s">
        <v>59</v>
      </c>
      <c r="C41" s="14"/>
      <c r="D41" s="172" t="s">
        <v>124</v>
      </c>
      <c r="E41" s="172"/>
      <c r="F41" s="172"/>
      <c r="G41" s="97"/>
    </row>
    <row r="42" spans="1:8" ht="18.75" customHeight="1" x14ac:dyDescent="0.3">
      <c r="A42" s="3"/>
      <c r="B42" s="14" t="s">
        <v>59</v>
      </c>
      <c r="C42" s="14"/>
      <c r="D42" s="164" t="s">
        <v>61</v>
      </c>
      <c r="E42" s="164"/>
      <c r="F42" s="164"/>
      <c r="G42" s="89"/>
    </row>
    <row r="43" spans="1:8" x14ac:dyDescent="0.2">
      <c r="B43" s="14"/>
      <c r="C43" s="14"/>
    </row>
    <row r="44" spans="1:8" ht="15.75" x14ac:dyDescent="0.25">
      <c r="B44" s="14" t="s">
        <v>13</v>
      </c>
      <c r="C44" s="15"/>
    </row>
    <row r="45" spans="1:8" x14ac:dyDescent="0.2">
      <c r="B45" s="14"/>
      <c r="C45" s="14"/>
    </row>
  </sheetData>
  <mergeCells count="10">
    <mergeCell ref="A1:H1"/>
    <mergeCell ref="A2:H2"/>
    <mergeCell ref="D40:F40"/>
    <mergeCell ref="D41:F41"/>
    <mergeCell ref="D42:F42"/>
    <mergeCell ref="A8:A9"/>
    <mergeCell ref="B8:B9"/>
    <mergeCell ref="C8:C9"/>
    <mergeCell ref="D8:E9"/>
    <mergeCell ref="F8:H9"/>
  </mergeCells>
  <conditionalFormatting sqref="D10:D39">
    <cfRule type="cellIs" dxfId="23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7"/>
  <sheetViews>
    <sheetView view="pageLayout" zoomScale="70" zoomScalePageLayoutView="70" workbookViewId="0">
      <selection activeCell="A3" sqref="A3"/>
    </sheetView>
  </sheetViews>
  <sheetFormatPr defaultColWidth="9" defaultRowHeight="12.75" x14ac:dyDescent="0.2"/>
  <cols>
    <col min="1" max="1" width="4.7109375" style="138" customWidth="1"/>
    <col min="2" max="2" width="25.42578125" style="138" customWidth="1"/>
    <col min="3" max="3" width="7.42578125" style="138" customWidth="1"/>
    <col min="4" max="4" width="40" style="138" customWidth="1"/>
    <col min="5" max="5" width="21.28515625" style="138" customWidth="1"/>
    <col min="6" max="16384" width="9" style="138"/>
  </cols>
  <sheetData>
    <row r="1" spans="1:18" ht="19.7" customHeight="1" x14ac:dyDescent="0.3">
      <c r="A1" s="165" t="s">
        <v>64</v>
      </c>
      <c r="B1" s="165"/>
      <c r="C1" s="165"/>
      <c r="D1" s="165"/>
      <c r="E1" s="165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9.7" customHeight="1" x14ac:dyDescent="0.3">
      <c r="A2" s="165" t="str">
        <f>'Математика Итог'!A2:E2</f>
        <v>Ведомость итоговых результатов</v>
      </c>
      <c r="B2" s="165"/>
      <c r="C2" s="165"/>
      <c r="D2" s="165"/>
      <c r="E2" s="165"/>
    </row>
    <row r="3" spans="1:18" ht="19.7" customHeight="1" x14ac:dyDescent="0.3">
      <c r="A3" s="146" t="s">
        <v>114</v>
      </c>
      <c r="B3" s="146"/>
      <c r="C3" s="146"/>
      <c r="D3" s="146"/>
      <c r="E3" s="146"/>
    </row>
    <row r="4" spans="1:18" ht="19.7" customHeight="1" x14ac:dyDescent="0.3">
      <c r="A4" s="146" t="s">
        <v>112</v>
      </c>
      <c r="B4" s="146"/>
      <c r="C4" s="146"/>
      <c r="D4" s="146"/>
      <c r="E4" s="146"/>
    </row>
    <row r="5" spans="1:18" ht="19.7" customHeight="1" x14ac:dyDescent="0.3">
      <c r="A5" s="146" t="s">
        <v>122</v>
      </c>
      <c r="B5" s="146"/>
      <c r="C5" s="146"/>
      <c r="D5" s="146"/>
      <c r="E5" s="146"/>
    </row>
    <row r="6" spans="1:18" ht="19.7" customHeight="1" x14ac:dyDescent="0.3">
      <c r="A6" s="146"/>
      <c r="B6" s="146"/>
      <c r="C6" s="146"/>
      <c r="D6" s="146"/>
      <c r="E6" s="146"/>
    </row>
    <row r="7" spans="1:18" ht="19.7" customHeight="1" x14ac:dyDescent="0.3">
      <c r="A7" s="158" t="s">
        <v>123</v>
      </c>
      <c r="B7" s="158"/>
      <c r="C7" s="159"/>
      <c r="D7" s="159"/>
      <c r="E7" s="159"/>
    </row>
    <row r="8" spans="1:18" ht="15" customHeight="1" x14ac:dyDescent="0.2">
      <c r="A8" s="167" t="s">
        <v>0</v>
      </c>
      <c r="B8" s="168" t="s">
        <v>1</v>
      </c>
      <c r="C8" s="163" t="s">
        <v>3</v>
      </c>
      <c r="D8" s="163"/>
      <c r="E8" s="170" t="s">
        <v>2</v>
      </c>
      <c r="F8" s="147"/>
    </row>
    <row r="9" spans="1:18" ht="31.5" customHeight="1" x14ac:dyDescent="0.2">
      <c r="A9" s="167"/>
      <c r="B9" s="169"/>
      <c r="C9" s="163"/>
      <c r="D9" s="163"/>
      <c r="E9" s="170"/>
    </row>
    <row r="10" spans="1:18" ht="17.100000000000001" customHeight="1" x14ac:dyDescent="0.3">
      <c r="A10" s="80">
        <v>1</v>
      </c>
      <c r="B10" s="153" t="s">
        <v>82</v>
      </c>
      <c r="C10" s="80"/>
      <c r="D10" s="80"/>
      <c r="E10" s="152"/>
    </row>
    <row r="11" spans="1:18" ht="17.100000000000001" customHeight="1" x14ac:dyDescent="0.3">
      <c r="A11" s="80">
        <v>2</v>
      </c>
      <c r="B11" s="153" t="s">
        <v>83</v>
      </c>
      <c r="C11" s="80"/>
      <c r="D11" s="80"/>
      <c r="E11" s="152"/>
    </row>
    <row r="12" spans="1:18" ht="17.100000000000001" customHeight="1" x14ac:dyDescent="0.3">
      <c r="A12" s="80">
        <v>3</v>
      </c>
      <c r="B12" s="153" t="s">
        <v>84</v>
      </c>
      <c r="C12" s="80"/>
      <c r="D12" s="80"/>
      <c r="E12" s="152"/>
    </row>
    <row r="13" spans="1:18" ht="17.100000000000001" customHeight="1" x14ac:dyDescent="0.3">
      <c r="A13" s="80">
        <v>4</v>
      </c>
      <c r="B13" s="153" t="s">
        <v>85</v>
      </c>
      <c r="C13" s="80"/>
      <c r="D13" s="80"/>
      <c r="E13" s="152"/>
    </row>
    <row r="14" spans="1:18" ht="17.100000000000001" customHeight="1" x14ac:dyDescent="0.3">
      <c r="A14" s="80">
        <v>5</v>
      </c>
      <c r="B14" s="153" t="s">
        <v>86</v>
      </c>
      <c r="C14" s="80"/>
      <c r="D14" s="80"/>
      <c r="E14" s="152"/>
    </row>
    <row r="15" spans="1:18" ht="17.100000000000001" customHeight="1" x14ac:dyDescent="0.3">
      <c r="A15" s="80">
        <v>6</v>
      </c>
      <c r="B15" s="153" t="s">
        <v>87</v>
      </c>
      <c r="C15" s="80"/>
      <c r="D15" s="80"/>
      <c r="E15" s="152"/>
    </row>
    <row r="16" spans="1:18" ht="17.100000000000001" customHeight="1" x14ac:dyDescent="0.3">
      <c r="A16" s="80">
        <v>7</v>
      </c>
      <c r="B16" s="153" t="s">
        <v>88</v>
      </c>
      <c r="C16" s="80"/>
      <c r="D16" s="80"/>
      <c r="E16" s="152"/>
    </row>
    <row r="17" spans="1:5" ht="17.100000000000001" customHeight="1" x14ac:dyDescent="0.3">
      <c r="A17" s="80">
        <v>8</v>
      </c>
      <c r="B17" s="153" t="s">
        <v>89</v>
      </c>
      <c r="C17" s="80"/>
      <c r="D17" s="80"/>
      <c r="E17" s="152"/>
    </row>
    <row r="18" spans="1:5" ht="17.100000000000001" customHeight="1" x14ac:dyDescent="0.3">
      <c r="A18" s="80">
        <v>9</v>
      </c>
      <c r="B18" s="153" t="s">
        <v>90</v>
      </c>
      <c r="C18" s="80"/>
      <c r="D18" s="80"/>
      <c r="E18" s="152"/>
    </row>
    <row r="19" spans="1:5" ht="17.100000000000001" customHeight="1" x14ac:dyDescent="0.3">
      <c r="A19" s="80">
        <v>10</v>
      </c>
      <c r="B19" s="153" t="s">
        <v>91</v>
      </c>
      <c r="C19" s="80"/>
      <c r="D19" s="80"/>
      <c r="E19" s="152"/>
    </row>
    <row r="20" spans="1:5" ht="17.100000000000001" customHeight="1" x14ac:dyDescent="0.3">
      <c r="A20" s="80">
        <v>11</v>
      </c>
      <c r="B20" s="153" t="s">
        <v>92</v>
      </c>
      <c r="C20" s="80"/>
      <c r="D20" s="80"/>
      <c r="E20" s="152"/>
    </row>
    <row r="21" spans="1:5" ht="17.100000000000001" customHeight="1" x14ac:dyDescent="0.3">
      <c r="A21" s="80">
        <v>12</v>
      </c>
      <c r="B21" s="153" t="s">
        <v>93</v>
      </c>
      <c r="C21" s="80"/>
      <c r="D21" s="80"/>
      <c r="E21" s="152"/>
    </row>
    <row r="22" spans="1:5" ht="17.100000000000001" customHeight="1" x14ac:dyDescent="0.3">
      <c r="A22" s="80">
        <v>13</v>
      </c>
      <c r="B22" s="153" t="s">
        <v>94</v>
      </c>
      <c r="C22" s="80"/>
      <c r="D22" s="80"/>
      <c r="E22" s="152"/>
    </row>
    <row r="23" spans="1:5" ht="17.100000000000001" customHeight="1" x14ac:dyDescent="0.3">
      <c r="A23" s="80">
        <v>14</v>
      </c>
      <c r="B23" s="153" t="s">
        <v>95</v>
      </c>
      <c r="C23" s="80"/>
      <c r="D23" s="80"/>
      <c r="E23" s="152"/>
    </row>
    <row r="24" spans="1:5" ht="17.100000000000001" customHeight="1" x14ac:dyDescent="0.3">
      <c r="A24" s="80">
        <v>15</v>
      </c>
      <c r="B24" s="153" t="s">
        <v>96</v>
      </c>
      <c r="C24" s="80"/>
      <c r="D24" s="80"/>
      <c r="E24" s="152"/>
    </row>
    <row r="25" spans="1:5" ht="17.100000000000001" customHeight="1" x14ac:dyDescent="0.3">
      <c r="A25" s="80">
        <v>16</v>
      </c>
      <c r="B25" s="153" t="s">
        <v>97</v>
      </c>
      <c r="C25" s="80"/>
      <c r="D25" s="80"/>
      <c r="E25" s="152"/>
    </row>
    <row r="26" spans="1:5" ht="17.100000000000001" customHeight="1" x14ac:dyDescent="0.3">
      <c r="A26" s="80">
        <v>17</v>
      </c>
      <c r="B26" s="153" t="s">
        <v>98</v>
      </c>
      <c r="C26" s="80"/>
      <c r="D26" s="80"/>
      <c r="E26" s="152"/>
    </row>
    <row r="27" spans="1:5" ht="17.100000000000001" customHeight="1" x14ac:dyDescent="0.3">
      <c r="A27" s="80">
        <v>18</v>
      </c>
      <c r="B27" s="153" t="s">
        <v>110</v>
      </c>
      <c r="C27" s="80"/>
      <c r="D27" s="80"/>
      <c r="E27" s="152"/>
    </row>
    <row r="28" spans="1:5" ht="17.100000000000001" customHeight="1" x14ac:dyDescent="0.3">
      <c r="A28" s="80">
        <v>19</v>
      </c>
      <c r="B28" s="153" t="s">
        <v>99</v>
      </c>
      <c r="C28" s="80"/>
      <c r="D28" s="80"/>
      <c r="E28" s="152"/>
    </row>
    <row r="29" spans="1:5" ht="17.100000000000001" customHeight="1" x14ac:dyDescent="0.3">
      <c r="A29" s="80">
        <v>20</v>
      </c>
      <c r="B29" s="153" t="s">
        <v>100</v>
      </c>
      <c r="C29" s="80"/>
      <c r="D29" s="80"/>
      <c r="E29" s="152"/>
    </row>
    <row r="30" spans="1:5" ht="17.100000000000001" customHeight="1" x14ac:dyDescent="0.3">
      <c r="A30" s="80">
        <v>21</v>
      </c>
      <c r="B30" s="153" t="s">
        <v>101</v>
      </c>
      <c r="C30" s="80"/>
      <c r="D30" s="80"/>
      <c r="E30" s="152"/>
    </row>
    <row r="31" spans="1:5" ht="17.100000000000001" customHeight="1" x14ac:dyDescent="0.3">
      <c r="A31" s="80">
        <v>22</v>
      </c>
      <c r="B31" s="153" t="s">
        <v>102</v>
      </c>
      <c r="C31" s="80"/>
      <c r="D31" s="80"/>
      <c r="E31" s="152"/>
    </row>
    <row r="32" spans="1:5" ht="17.100000000000001" customHeight="1" x14ac:dyDescent="0.3">
      <c r="A32" s="80">
        <v>23</v>
      </c>
      <c r="B32" s="153" t="s">
        <v>103</v>
      </c>
      <c r="C32" s="80"/>
      <c r="D32" s="80"/>
      <c r="E32" s="152"/>
    </row>
    <row r="33" spans="1:5" ht="17.100000000000001" customHeight="1" x14ac:dyDescent="0.3">
      <c r="A33" s="80">
        <v>24</v>
      </c>
      <c r="B33" s="153" t="s">
        <v>104</v>
      </c>
      <c r="C33" s="80"/>
      <c r="D33" s="80"/>
      <c r="E33" s="152"/>
    </row>
    <row r="34" spans="1:5" ht="17.100000000000001" customHeight="1" x14ac:dyDescent="0.3">
      <c r="A34" s="80">
        <v>25</v>
      </c>
      <c r="B34" s="153" t="s">
        <v>105</v>
      </c>
      <c r="C34" s="80"/>
      <c r="D34" s="80"/>
      <c r="E34" s="152"/>
    </row>
    <row r="35" spans="1:5" ht="17.100000000000001" customHeight="1" x14ac:dyDescent="0.3">
      <c r="A35" s="80">
        <v>26</v>
      </c>
      <c r="B35" s="153" t="s">
        <v>106</v>
      </c>
      <c r="C35" s="80"/>
      <c r="D35" s="80"/>
      <c r="E35" s="152"/>
    </row>
    <row r="36" spans="1:5" ht="17.100000000000001" customHeight="1" x14ac:dyDescent="0.3">
      <c r="A36" s="80">
        <v>27</v>
      </c>
      <c r="B36" s="153" t="s">
        <v>107</v>
      </c>
      <c r="C36" s="80"/>
      <c r="D36" s="80"/>
      <c r="E36" s="152"/>
    </row>
    <row r="37" spans="1:5" ht="17.100000000000001" customHeight="1" x14ac:dyDescent="0.3">
      <c r="A37" s="80">
        <v>28</v>
      </c>
      <c r="B37" s="153" t="s">
        <v>108</v>
      </c>
      <c r="C37" s="80"/>
      <c r="D37" s="80"/>
      <c r="E37" s="152"/>
    </row>
    <row r="38" spans="1:5" ht="17.100000000000001" customHeight="1" x14ac:dyDescent="0.3">
      <c r="A38" s="80">
        <v>29</v>
      </c>
      <c r="B38" s="153" t="s">
        <v>109</v>
      </c>
      <c r="C38" s="80"/>
      <c r="D38" s="80"/>
      <c r="E38" s="152"/>
    </row>
    <row r="39" spans="1:5" ht="17.100000000000001" customHeight="1" x14ac:dyDescent="0.3">
      <c r="A39" s="80">
        <v>30</v>
      </c>
      <c r="B39" s="151"/>
      <c r="C39" s="80"/>
      <c r="D39" s="80"/>
      <c r="E39" s="152"/>
    </row>
    <row r="40" spans="1:5" ht="17.100000000000001" customHeight="1" x14ac:dyDescent="0.3">
      <c r="A40" s="80">
        <v>31</v>
      </c>
      <c r="B40" s="149"/>
      <c r="C40" s="80"/>
      <c r="D40" s="80"/>
      <c r="E40" s="152"/>
    </row>
    <row r="41" spans="1:5" ht="18" customHeight="1" x14ac:dyDescent="0.3">
      <c r="A41" s="137"/>
      <c r="B41" s="148"/>
      <c r="C41" s="88"/>
      <c r="D41" s="88"/>
      <c r="E41" s="95"/>
    </row>
    <row r="42" spans="1:5" ht="16.5" customHeight="1" x14ac:dyDescent="0.3">
      <c r="A42" s="143"/>
      <c r="B42" s="141" t="s">
        <v>55</v>
      </c>
      <c r="C42" s="164" t="s">
        <v>124</v>
      </c>
      <c r="D42" s="164"/>
      <c r="E42" s="164"/>
    </row>
    <row r="43" spans="1:5" ht="18.75" customHeight="1" x14ac:dyDescent="0.3">
      <c r="A43" s="139"/>
      <c r="B43" s="144"/>
      <c r="C43" s="164"/>
      <c r="D43" s="164"/>
      <c r="E43" s="164"/>
    </row>
    <row r="44" spans="1:5" ht="18.75" customHeight="1" x14ac:dyDescent="0.3">
      <c r="A44" s="140"/>
      <c r="B44" s="144"/>
      <c r="C44" s="164"/>
      <c r="D44" s="164"/>
      <c r="E44" s="164"/>
    </row>
    <row r="45" spans="1:5" x14ac:dyDescent="0.2">
      <c r="B45" s="144" t="s">
        <v>13</v>
      </c>
    </row>
    <row r="46" spans="1:5" ht="15.75" x14ac:dyDescent="0.25">
      <c r="B46" s="145"/>
    </row>
    <row r="47" spans="1:5" x14ac:dyDescent="0.2">
      <c r="B47" s="144"/>
    </row>
  </sheetData>
  <mergeCells count="9">
    <mergeCell ref="C42:E42"/>
    <mergeCell ref="C43:E43"/>
    <mergeCell ref="C44:E44"/>
    <mergeCell ref="A1:E1"/>
    <mergeCell ref="A2:E2"/>
    <mergeCell ref="A8:A9"/>
    <mergeCell ref="B8:B9"/>
    <mergeCell ref="C8:D9"/>
    <mergeCell ref="E8:E9"/>
  </mergeCells>
  <conditionalFormatting sqref="C10:C40">
    <cfRule type="cellIs" dxfId="22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5"/>
  <sheetViews>
    <sheetView view="pageLayout" topLeftCell="A19" zoomScale="70" zoomScalePageLayoutView="70" workbookViewId="0">
      <selection activeCell="J42" sqref="J42"/>
    </sheetView>
  </sheetViews>
  <sheetFormatPr defaultColWidth="9" defaultRowHeight="12.75" x14ac:dyDescent="0.2"/>
  <cols>
    <col min="1" max="1" width="4.7109375" customWidth="1"/>
    <col min="2" max="2" width="25.7109375" customWidth="1"/>
    <col min="3" max="3" width="12.85546875" customWidth="1"/>
    <col min="4" max="4" width="4.85546875" customWidth="1"/>
    <col min="5" max="5" width="21.7109375" customWidth="1"/>
    <col min="6" max="8" width="10.140625" customWidth="1"/>
  </cols>
  <sheetData>
    <row r="1" spans="1:21" ht="18.75" x14ac:dyDescent="0.3">
      <c r="A1" s="165" t="s">
        <v>64</v>
      </c>
      <c r="B1" s="165"/>
      <c r="C1" s="165"/>
      <c r="D1" s="165"/>
      <c r="E1" s="165"/>
      <c r="F1" s="16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8" customHeight="1" x14ac:dyDescent="0.3">
      <c r="A2" s="171" t="s">
        <v>10</v>
      </c>
      <c r="B2" s="171"/>
      <c r="C2" s="171"/>
      <c r="D2" s="171"/>
      <c r="E2" s="171"/>
      <c r="F2" s="171"/>
    </row>
    <row r="3" spans="1:21" ht="18.75" customHeight="1" x14ac:dyDescent="0.3">
      <c r="A3" s="166" t="s">
        <v>116</v>
      </c>
      <c r="B3" s="166"/>
      <c r="C3" s="166"/>
      <c r="D3" s="166"/>
      <c r="E3" s="166"/>
      <c r="F3" s="166"/>
    </row>
    <row r="4" spans="1:21" ht="15.75" customHeight="1" x14ac:dyDescent="0.3">
      <c r="A4" s="146" t="s">
        <v>112</v>
      </c>
      <c r="B4" s="146"/>
      <c r="C4" s="146"/>
      <c r="D4" s="146"/>
      <c r="E4" s="146"/>
      <c r="F4" s="146"/>
      <c r="G4" s="1"/>
    </row>
    <row r="5" spans="1:21" ht="15" customHeight="1" x14ac:dyDescent="0.3">
      <c r="A5" s="176" t="s">
        <v>119</v>
      </c>
      <c r="B5" s="176"/>
      <c r="C5" s="176"/>
      <c r="D5" s="176"/>
      <c r="E5" s="176"/>
      <c r="F5" s="176"/>
      <c r="G5" s="1"/>
    </row>
    <row r="6" spans="1:21" ht="18" customHeight="1" x14ac:dyDescent="0.3">
      <c r="A6" s="146" t="s">
        <v>111</v>
      </c>
      <c r="B6" s="146"/>
      <c r="C6" s="146"/>
      <c r="D6" s="146"/>
      <c r="E6" s="146"/>
      <c r="F6" s="146"/>
      <c r="G6" s="1"/>
    </row>
    <row r="7" spans="1:21" ht="21.75" customHeight="1" x14ac:dyDescent="0.3">
      <c r="A7" s="179" t="s">
        <v>53</v>
      </c>
      <c r="B7" s="179"/>
      <c r="C7" s="178" t="s">
        <v>127</v>
      </c>
      <c r="D7" s="178"/>
      <c r="E7" s="178"/>
      <c r="F7" s="178"/>
      <c r="G7" s="178"/>
      <c r="H7" s="178"/>
    </row>
    <row r="8" spans="1:21" ht="15.75" customHeight="1" x14ac:dyDescent="0.2">
      <c r="A8" s="177" t="s">
        <v>0</v>
      </c>
      <c r="B8" s="168" t="s">
        <v>1</v>
      </c>
      <c r="C8" s="174" t="s">
        <v>14</v>
      </c>
      <c r="D8" s="163" t="s">
        <v>3</v>
      </c>
      <c r="E8" s="163"/>
      <c r="F8" s="180" t="s">
        <v>54</v>
      </c>
      <c r="G8" s="181"/>
      <c r="H8" s="182"/>
    </row>
    <row r="9" spans="1:21" ht="66.75" customHeight="1" x14ac:dyDescent="0.2">
      <c r="A9" s="177"/>
      <c r="B9" s="169"/>
      <c r="C9" s="175"/>
      <c r="D9" s="163"/>
      <c r="E9" s="163"/>
      <c r="F9" s="183"/>
      <c r="G9" s="184"/>
      <c r="H9" s="185"/>
    </row>
    <row r="10" spans="1:21" ht="17.100000000000001" customHeight="1" x14ac:dyDescent="0.3">
      <c r="A10" s="8">
        <v>1</v>
      </c>
      <c r="B10" s="20" t="str">
        <f>Математика!B10</f>
        <v>Аксенов Д.А.</v>
      </c>
      <c r="C10" s="78"/>
      <c r="D10" s="8"/>
      <c r="E10" s="8"/>
      <c r="F10" s="19"/>
      <c r="G10" s="76"/>
      <c r="H10" s="76"/>
    </row>
    <row r="11" spans="1:21" ht="17.100000000000001" customHeight="1" x14ac:dyDescent="0.3">
      <c r="A11" s="8">
        <v>2</v>
      </c>
      <c r="B11" s="20" t="str">
        <f>Математика!B11</f>
        <v>Ефремов А.Д.</v>
      </c>
      <c r="C11" s="79"/>
      <c r="D11" s="8"/>
      <c r="E11" s="8"/>
      <c r="F11" s="19"/>
      <c r="G11" s="76"/>
      <c r="H11" s="76"/>
    </row>
    <row r="12" spans="1:21" ht="17.100000000000001" customHeight="1" x14ac:dyDescent="0.3">
      <c r="A12" s="8">
        <v>3</v>
      </c>
      <c r="B12" s="20" t="str">
        <f>Математика!B12</f>
        <v>Жижко А.А.</v>
      </c>
      <c r="C12" s="79"/>
      <c r="D12" s="8"/>
      <c r="E12" s="8"/>
      <c r="F12" s="19"/>
      <c r="G12" s="76"/>
      <c r="H12" s="76"/>
    </row>
    <row r="13" spans="1:21" ht="17.100000000000001" customHeight="1" x14ac:dyDescent="0.3">
      <c r="A13" s="8">
        <v>4</v>
      </c>
      <c r="B13" s="20" t="str">
        <f>Математика!B13</f>
        <v>Зубарев Д.С.</v>
      </c>
      <c r="C13" s="79"/>
      <c r="D13" s="8"/>
      <c r="E13" s="8"/>
      <c r="F13" s="19"/>
      <c r="G13" s="76"/>
      <c r="H13" s="76"/>
    </row>
    <row r="14" spans="1:21" ht="17.100000000000001" customHeight="1" x14ac:dyDescent="0.3">
      <c r="A14" s="8">
        <v>5</v>
      </c>
      <c r="B14" s="20" t="str">
        <f>Математика!B14</f>
        <v>Калюжный А.И.</v>
      </c>
      <c r="C14" s="79"/>
      <c r="D14" s="8"/>
      <c r="E14" s="8"/>
      <c r="F14" s="19"/>
      <c r="G14" s="76"/>
      <c r="H14" s="76"/>
    </row>
    <row r="15" spans="1:21" ht="17.100000000000001" customHeight="1" x14ac:dyDescent="0.3">
      <c r="A15" s="8">
        <v>6</v>
      </c>
      <c r="B15" s="20" t="str">
        <f>Математика!B15</f>
        <v>Каралка В.А.</v>
      </c>
      <c r="C15" s="79"/>
      <c r="D15" s="8"/>
      <c r="E15" s="8"/>
      <c r="F15" s="19"/>
      <c r="G15" s="76"/>
      <c r="H15" s="76"/>
    </row>
    <row r="16" spans="1:21" ht="17.100000000000001" customHeight="1" x14ac:dyDescent="0.3">
      <c r="A16" s="8">
        <v>7</v>
      </c>
      <c r="B16" s="20" t="str">
        <f>Математика!B16</f>
        <v>Клепцын Д.А.</v>
      </c>
      <c r="C16" s="79"/>
      <c r="D16" s="8"/>
      <c r="E16" s="8"/>
      <c r="F16" s="19"/>
      <c r="G16" s="76"/>
      <c r="H16" s="76"/>
    </row>
    <row r="17" spans="1:8" ht="17.100000000000001" customHeight="1" x14ac:dyDescent="0.3">
      <c r="A17" s="8">
        <v>8</v>
      </c>
      <c r="B17" s="20" t="str">
        <f>Математика!B17</f>
        <v>Кобозев С.Д.</v>
      </c>
      <c r="C17" s="79"/>
      <c r="D17" s="8"/>
      <c r="E17" s="8"/>
      <c r="F17" s="19"/>
      <c r="G17" s="76"/>
      <c r="H17" s="76"/>
    </row>
    <row r="18" spans="1:8" ht="17.100000000000001" customHeight="1" x14ac:dyDescent="0.3">
      <c r="A18" s="8">
        <v>9</v>
      </c>
      <c r="B18" s="20" t="str">
        <f>Математика!B18</f>
        <v>Кравцов Б.А.</v>
      </c>
      <c r="C18" s="79"/>
      <c r="D18" s="8"/>
      <c r="E18" s="8"/>
      <c r="F18" s="19"/>
      <c r="G18" s="76"/>
      <c r="H18" s="76"/>
    </row>
    <row r="19" spans="1:8" ht="17.100000000000001" customHeight="1" x14ac:dyDescent="0.3">
      <c r="A19" s="8">
        <v>10</v>
      </c>
      <c r="B19" s="20" t="str">
        <f>Математика!B19</f>
        <v>Куренков Т.В.</v>
      </c>
      <c r="C19" s="79"/>
      <c r="D19" s="8"/>
      <c r="E19" s="8"/>
      <c r="F19" s="19"/>
      <c r="G19" s="76"/>
      <c r="H19" s="76"/>
    </row>
    <row r="20" spans="1:8" ht="17.100000000000001" customHeight="1" x14ac:dyDescent="0.3">
      <c r="A20" s="8">
        <v>11</v>
      </c>
      <c r="B20" s="20" t="str">
        <f>Математика!B20</f>
        <v>Кузнецов Н.В.</v>
      </c>
      <c r="C20" s="79"/>
      <c r="D20" s="8"/>
      <c r="E20" s="8"/>
      <c r="F20" s="19"/>
      <c r="G20" s="76"/>
      <c r="H20" s="76"/>
    </row>
    <row r="21" spans="1:8" ht="17.100000000000001" customHeight="1" x14ac:dyDescent="0.3">
      <c r="A21" s="8">
        <v>12</v>
      </c>
      <c r="B21" s="20" t="str">
        <f>Математика!B21</f>
        <v>Логвиненко Н.А.</v>
      </c>
      <c r="C21" s="79"/>
      <c r="D21" s="8"/>
      <c r="E21" s="8"/>
      <c r="F21" s="19"/>
      <c r="G21" s="76"/>
      <c r="H21" s="76"/>
    </row>
    <row r="22" spans="1:8" ht="17.100000000000001" customHeight="1" x14ac:dyDescent="0.3">
      <c r="A22" s="8">
        <v>13</v>
      </c>
      <c r="B22" s="20" t="str">
        <f>Математика!B22</f>
        <v>Малина А.Н.</v>
      </c>
      <c r="C22" s="79"/>
      <c r="D22" s="8"/>
      <c r="E22" s="8"/>
      <c r="F22" s="19"/>
      <c r="G22" s="76"/>
      <c r="H22" s="76"/>
    </row>
    <row r="23" spans="1:8" ht="17.100000000000001" customHeight="1" x14ac:dyDescent="0.3">
      <c r="A23" s="8">
        <v>14</v>
      </c>
      <c r="B23" s="20" t="str">
        <f>Математика!B23</f>
        <v>Мандрин К.О.</v>
      </c>
      <c r="C23" s="79"/>
      <c r="D23" s="8"/>
      <c r="E23" s="8"/>
      <c r="F23" s="19"/>
      <c r="G23" s="76"/>
      <c r="H23" s="76"/>
    </row>
    <row r="24" spans="1:8" ht="17.100000000000001" customHeight="1" x14ac:dyDescent="0.3">
      <c r="A24" s="8">
        <v>15</v>
      </c>
      <c r="B24" s="20" t="str">
        <f>Математика!B24</f>
        <v>Милютин  И.К.</v>
      </c>
      <c r="C24" s="79"/>
      <c r="D24" s="8"/>
      <c r="E24" s="8"/>
      <c r="F24" s="19"/>
      <c r="G24" s="76"/>
      <c r="H24" s="76"/>
    </row>
    <row r="25" spans="1:8" ht="17.100000000000001" customHeight="1" x14ac:dyDescent="0.3">
      <c r="A25" s="8">
        <v>16</v>
      </c>
      <c r="B25" s="20" t="str">
        <f>Математика!B25</f>
        <v>Мухин Д.М.</v>
      </c>
      <c r="C25" s="79"/>
      <c r="D25" s="8"/>
      <c r="E25" s="8"/>
      <c r="F25" s="19"/>
      <c r="G25" s="76"/>
      <c r="H25" s="76"/>
    </row>
    <row r="26" spans="1:8" ht="17.100000000000001" customHeight="1" x14ac:dyDescent="0.3">
      <c r="A26" s="8">
        <v>17</v>
      </c>
      <c r="B26" s="20" t="str">
        <f>Математика!B26</f>
        <v>Полтавчеко А.В.</v>
      </c>
      <c r="C26" s="79"/>
      <c r="D26" s="8"/>
      <c r="E26" s="8"/>
      <c r="F26" s="19"/>
      <c r="G26" s="76"/>
      <c r="H26" s="76"/>
    </row>
    <row r="27" spans="1:8" ht="17.100000000000001" customHeight="1" x14ac:dyDescent="0.3">
      <c r="A27" s="8">
        <v>18</v>
      </c>
      <c r="B27" s="20" t="str">
        <f>Математика!B27</f>
        <v>Полтарушникова С.М.</v>
      </c>
      <c r="C27" s="79"/>
      <c r="D27" s="8"/>
      <c r="E27" s="8"/>
      <c r="F27" s="19"/>
      <c r="G27" s="76"/>
      <c r="H27" s="76"/>
    </row>
    <row r="28" spans="1:8" ht="17.100000000000001" customHeight="1" x14ac:dyDescent="0.3">
      <c r="A28" s="8">
        <v>19</v>
      </c>
      <c r="B28" s="20" t="str">
        <f>Математика!B28</f>
        <v>Сидоров К.Д.</v>
      </c>
      <c r="C28" s="79"/>
      <c r="D28" s="8"/>
      <c r="E28" s="8"/>
      <c r="F28" s="19"/>
      <c r="G28" s="76"/>
      <c r="H28" s="76"/>
    </row>
    <row r="29" spans="1:8" ht="17.100000000000001" customHeight="1" x14ac:dyDescent="0.3">
      <c r="A29" s="8">
        <v>20</v>
      </c>
      <c r="B29" s="20" t="str">
        <f>Математика!B29</f>
        <v>Агодисян  А.С.</v>
      </c>
      <c r="C29" s="79"/>
      <c r="D29" s="8"/>
      <c r="E29" s="8"/>
      <c r="F29" s="19"/>
      <c r="G29" s="76"/>
      <c r="H29" s="76"/>
    </row>
    <row r="30" spans="1:8" ht="17.100000000000001" customHeight="1" x14ac:dyDescent="0.3">
      <c r="A30" s="8">
        <v>21</v>
      </c>
      <c r="B30" s="20" t="str">
        <f>Математика!B30</f>
        <v>Цалко Н.К.</v>
      </c>
      <c r="C30" s="79"/>
      <c r="D30" s="8"/>
      <c r="E30" s="8"/>
      <c r="F30" s="19"/>
      <c r="G30" s="76"/>
      <c r="H30" s="76"/>
    </row>
    <row r="31" spans="1:8" ht="17.100000000000001" customHeight="1" x14ac:dyDescent="0.3">
      <c r="A31" s="8">
        <v>22</v>
      </c>
      <c r="B31" s="20" t="str">
        <f>Математика!B31</f>
        <v>Шульгин И.С.</v>
      </c>
      <c r="C31" s="79"/>
      <c r="D31" s="8"/>
      <c r="E31" s="8"/>
      <c r="F31" s="19"/>
      <c r="G31" s="76"/>
      <c r="H31" s="76"/>
    </row>
    <row r="32" spans="1:8" ht="17.100000000000001" customHeight="1" x14ac:dyDescent="0.3">
      <c r="A32" s="8">
        <v>23</v>
      </c>
      <c r="B32" s="20" t="str">
        <f>Математика!B32</f>
        <v>Чумаченко Ю. А.</v>
      </c>
      <c r="C32" s="79"/>
      <c r="D32" s="8"/>
      <c r="E32" s="8"/>
      <c r="F32" s="19"/>
      <c r="G32" s="76"/>
      <c r="H32" s="76"/>
    </row>
    <row r="33" spans="1:8" ht="17.100000000000001" customHeight="1" x14ac:dyDescent="0.3">
      <c r="A33" s="8">
        <v>24</v>
      </c>
      <c r="B33" s="20" t="str">
        <f>Математика!B33</f>
        <v>Кан С.Д.</v>
      </c>
      <c r="C33" s="79"/>
      <c r="D33" s="8"/>
      <c r="E33" s="8"/>
      <c r="F33" s="19"/>
      <c r="G33" s="76"/>
      <c r="H33" s="76"/>
    </row>
    <row r="34" spans="1:8" ht="17.100000000000001" customHeight="1" x14ac:dyDescent="0.3">
      <c r="A34" s="8">
        <v>25</v>
      </c>
      <c r="B34" s="20" t="str">
        <f>Математика!B34</f>
        <v>Кузнецов И. А.</v>
      </c>
      <c r="C34" s="79"/>
      <c r="D34" s="8"/>
      <c r="E34" s="8"/>
      <c r="F34" s="19"/>
      <c r="G34" s="76"/>
      <c r="H34" s="76"/>
    </row>
    <row r="35" spans="1:8" ht="17.100000000000001" customHeight="1" x14ac:dyDescent="0.3">
      <c r="A35" s="8">
        <v>26</v>
      </c>
      <c r="B35" s="20" t="str">
        <f>Математика!B35</f>
        <v xml:space="preserve">Кузовкин А. А. </v>
      </c>
      <c r="C35" s="79"/>
      <c r="D35" s="8"/>
      <c r="E35" s="8"/>
      <c r="F35" s="19"/>
      <c r="G35" s="76"/>
      <c r="H35" s="76"/>
    </row>
    <row r="36" spans="1:8" ht="17.100000000000001" customHeight="1" x14ac:dyDescent="0.3">
      <c r="A36" s="8">
        <v>27</v>
      </c>
      <c r="B36" s="20" t="str">
        <f>Математика!B36</f>
        <v>Рагулин М. Г.</v>
      </c>
      <c r="C36" s="79"/>
      <c r="D36" s="8"/>
      <c r="E36" s="8"/>
      <c r="F36" s="19"/>
      <c r="G36" s="76"/>
      <c r="H36" s="76"/>
    </row>
    <row r="37" spans="1:8" ht="17.100000000000001" customHeight="1" x14ac:dyDescent="0.3">
      <c r="A37" s="8">
        <v>28</v>
      </c>
      <c r="B37" s="20" t="str">
        <f>Математика!B37</f>
        <v>Розенфельд Д. С.</v>
      </c>
      <c r="C37" s="10"/>
      <c r="D37" s="8"/>
      <c r="E37" s="8"/>
      <c r="F37" s="19"/>
      <c r="G37" s="76"/>
      <c r="H37" s="76"/>
    </row>
    <row r="38" spans="1:8" ht="17.100000000000001" customHeight="1" x14ac:dyDescent="0.3">
      <c r="A38" s="8">
        <v>29</v>
      </c>
      <c r="B38" s="20" t="str">
        <f>Математика!B38</f>
        <v>Дущенко А. Ю.</v>
      </c>
      <c r="C38" s="10"/>
      <c r="D38" s="8"/>
      <c r="E38" s="8"/>
      <c r="F38" s="19"/>
      <c r="G38" s="76"/>
      <c r="H38" s="76"/>
    </row>
    <row r="39" spans="1:8" ht="17.100000000000001" customHeight="1" x14ac:dyDescent="0.3">
      <c r="A39" s="8">
        <v>30</v>
      </c>
      <c r="B39" s="20"/>
      <c r="C39" s="10"/>
      <c r="D39" s="8"/>
      <c r="E39" s="8"/>
      <c r="F39" s="19"/>
      <c r="G39" s="76"/>
      <c r="H39" s="76"/>
    </row>
    <row r="40" spans="1:8" ht="18.75" x14ac:dyDescent="0.3">
      <c r="A40" s="12"/>
      <c r="B40" s="75" t="s">
        <v>55</v>
      </c>
      <c r="C40" s="6"/>
      <c r="D40" s="164" t="s">
        <v>70</v>
      </c>
      <c r="E40" s="164"/>
      <c r="F40" s="164"/>
      <c r="G40" s="3"/>
    </row>
    <row r="41" spans="1:8" ht="18.75" x14ac:dyDescent="0.3">
      <c r="A41" s="2"/>
      <c r="B41" s="14" t="s">
        <v>60</v>
      </c>
      <c r="C41" s="14"/>
      <c r="D41" s="164" t="s">
        <v>78</v>
      </c>
      <c r="E41" s="164"/>
      <c r="F41" s="164"/>
    </row>
    <row r="42" spans="1:8" ht="18.75" x14ac:dyDescent="0.3">
      <c r="A42" s="119" t="s">
        <v>71</v>
      </c>
      <c r="B42" s="119" t="s">
        <v>72</v>
      </c>
      <c r="C42" s="119"/>
      <c r="D42" s="164" t="s">
        <v>65</v>
      </c>
      <c r="E42" s="164"/>
      <c r="F42" s="164"/>
    </row>
    <row r="43" spans="1:8" x14ac:dyDescent="0.2">
      <c r="B43" s="14" t="s">
        <v>13</v>
      </c>
      <c r="C43" s="14"/>
    </row>
    <row r="44" spans="1:8" ht="15.75" x14ac:dyDescent="0.25">
      <c r="B44" s="15"/>
      <c r="C44" s="15"/>
    </row>
    <row r="45" spans="1:8" x14ac:dyDescent="0.2">
      <c r="B45" s="14"/>
      <c r="C45" s="14"/>
    </row>
  </sheetData>
  <mergeCells count="14">
    <mergeCell ref="D40:F40"/>
    <mergeCell ref="D42:F42"/>
    <mergeCell ref="D41:F41"/>
    <mergeCell ref="A1:F1"/>
    <mergeCell ref="A2:F2"/>
    <mergeCell ref="A3:F3"/>
    <mergeCell ref="A5:F5"/>
    <mergeCell ref="A8:A9"/>
    <mergeCell ref="B8:B9"/>
    <mergeCell ref="C8:C9"/>
    <mergeCell ref="D8:E9"/>
    <mergeCell ref="C7:H7"/>
    <mergeCell ref="A7:B7"/>
    <mergeCell ref="F8:H9"/>
  </mergeCells>
  <conditionalFormatting sqref="D10:D39">
    <cfRule type="cellIs" dxfId="21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view="pageLayout" zoomScale="70" zoomScalePageLayoutView="70" workbookViewId="0">
      <selection activeCell="A3" sqref="A3"/>
    </sheetView>
  </sheetViews>
  <sheetFormatPr defaultColWidth="9" defaultRowHeight="12.75" x14ac:dyDescent="0.2"/>
  <cols>
    <col min="1" max="1" width="4.7109375" style="138" customWidth="1"/>
    <col min="2" max="2" width="25.42578125" style="138" customWidth="1"/>
    <col min="3" max="3" width="7.42578125" style="138" customWidth="1"/>
    <col min="4" max="4" width="40" style="138" customWidth="1"/>
    <col min="5" max="5" width="21.28515625" style="138" customWidth="1"/>
    <col min="6" max="16384" width="9" style="138"/>
  </cols>
  <sheetData>
    <row r="1" spans="1:18" ht="19.7" customHeight="1" x14ac:dyDescent="0.3">
      <c r="A1" s="165" t="s">
        <v>64</v>
      </c>
      <c r="B1" s="165"/>
      <c r="C1" s="165"/>
      <c r="D1" s="165"/>
      <c r="E1" s="165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9.7" customHeight="1" x14ac:dyDescent="0.3">
      <c r="A2" s="165" t="str">
        <f>'Математика Итог'!A2:E2</f>
        <v>Ведомость итоговых результатов</v>
      </c>
      <c r="B2" s="165"/>
      <c r="C2" s="165"/>
      <c r="D2" s="165"/>
      <c r="E2" s="165"/>
    </row>
    <row r="3" spans="1:18" ht="19.7" customHeight="1" x14ac:dyDescent="0.3">
      <c r="A3" s="154" t="s">
        <v>114</v>
      </c>
      <c r="B3" s="154"/>
      <c r="C3" s="154"/>
      <c r="D3" s="154"/>
      <c r="E3" s="154"/>
    </row>
    <row r="4" spans="1:18" ht="19.7" customHeight="1" x14ac:dyDescent="0.3">
      <c r="A4" s="154" t="s">
        <v>112</v>
      </c>
      <c r="B4" s="154"/>
      <c r="C4" s="154"/>
      <c r="D4" s="154"/>
      <c r="E4" s="154"/>
    </row>
    <row r="5" spans="1:18" ht="19.7" customHeight="1" x14ac:dyDescent="0.3">
      <c r="A5" s="154" t="s">
        <v>119</v>
      </c>
      <c r="B5" s="154"/>
      <c r="C5" s="154"/>
      <c r="D5" s="154"/>
      <c r="E5" s="154"/>
    </row>
    <row r="6" spans="1:18" ht="19.7" customHeight="1" x14ac:dyDescent="0.3">
      <c r="A6" s="154"/>
      <c r="B6" s="154"/>
      <c r="C6" s="154"/>
      <c r="D6" s="154"/>
      <c r="E6" s="154"/>
    </row>
    <row r="7" spans="1:18" ht="19.7" customHeight="1" x14ac:dyDescent="0.3">
      <c r="A7" s="158" t="s">
        <v>126</v>
      </c>
      <c r="B7" s="158"/>
      <c r="C7" s="159"/>
      <c r="D7" s="159"/>
      <c r="E7" s="159"/>
    </row>
    <row r="8" spans="1:18" ht="15" customHeight="1" x14ac:dyDescent="0.2">
      <c r="A8" s="167" t="s">
        <v>0</v>
      </c>
      <c r="B8" s="168" t="s">
        <v>1</v>
      </c>
      <c r="C8" s="163" t="s">
        <v>3</v>
      </c>
      <c r="D8" s="163"/>
      <c r="E8" s="170" t="s">
        <v>2</v>
      </c>
      <c r="F8" s="147"/>
    </row>
    <row r="9" spans="1:18" ht="31.5" customHeight="1" x14ac:dyDescent="0.2">
      <c r="A9" s="167"/>
      <c r="B9" s="169"/>
      <c r="C9" s="163"/>
      <c r="D9" s="163"/>
      <c r="E9" s="170"/>
    </row>
    <row r="10" spans="1:18" ht="17.100000000000001" customHeight="1" x14ac:dyDescent="0.3">
      <c r="A10" s="80">
        <v>1</v>
      </c>
      <c r="B10" s="153" t="s">
        <v>82</v>
      </c>
      <c r="C10" s="80"/>
      <c r="D10" s="80"/>
      <c r="E10" s="152"/>
    </row>
    <row r="11" spans="1:18" ht="17.100000000000001" customHeight="1" x14ac:dyDescent="0.3">
      <c r="A11" s="80">
        <v>2</v>
      </c>
      <c r="B11" s="153" t="s">
        <v>83</v>
      </c>
      <c r="C11" s="80"/>
      <c r="D11" s="80"/>
      <c r="E11" s="152"/>
    </row>
    <row r="12" spans="1:18" ht="17.100000000000001" customHeight="1" x14ac:dyDescent="0.3">
      <c r="A12" s="80">
        <v>3</v>
      </c>
      <c r="B12" s="153" t="s">
        <v>84</v>
      </c>
      <c r="C12" s="80"/>
      <c r="D12" s="80"/>
      <c r="E12" s="152"/>
    </row>
    <row r="13" spans="1:18" ht="17.100000000000001" customHeight="1" x14ac:dyDescent="0.3">
      <c r="A13" s="80">
        <v>4</v>
      </c>
      <c r="B13" s="153" t="s">
        <v>85</v>
      </c>
      <c r="C13" s="80"/>
      <c r="D13" s="80"/>
      <c r="E13" s="152"/>
    </row>
    <row r="14" spans="1:18" ht="17.100000000000001" customHeight="1" x14ac:dyDescent="0.3">
      <c r="A14" s="80">
        <v>5</v>
      </c>
      <c r="B14" s="153" t="s">
        <v>86</v>
      </c>
      <c r="C14" s="80"/>
      <c r="D14" s="80"/>
      <c r="E14" s="152"/>
    </row>
    <row r="15" spans="1:18" ht="17.100000000000001" customHeight="1" x14ac:dyDescent="0.3">
      <c r="A15" s="80">
        <v>6</v>
      </c>
      <c r="B15" s="153" t="s">
        <v>87</v>
      </c>
      <c r="C15" s="80"/>
      <c r="D15" s="80"/>
      <c r="E15" s="152"/>
    </row>
    <row r="16" spans="1:18" ht="17.100000000000001" customHeight="1" x14ac:dyDescent="0.3">
      <c r="A16" s="80">
        <v>7</v>
      </c>
      <c r="B16" s="153" t="s">
        <v>88</v>
      </c>
      <c r="C16" s="80"/>
      <c r="D16" s="80"/>
      <c r="E16" s="152"/>
    </row>
    <row r="17" spans="1:5" ht="17.100000000000001" customHeight="1" x14ac:dyDescent="0.3">
      <c r="A17" s="80">
        <v>8</v>
      </c>
      <c r="B17" s="153" t="s">
        <v>89</v>
      </c>
      <c r="C17" s="80"/>
      <c r="D17" s="80"/>
      <c r="E17" s="152"/>
    </row>
    <row r="18" spans="1:5" ht="17.100000000000001" customHeight="1" x14ac:dyDescent="0.3">
      <c r="A18" s="80">
        <v>9</v>
      </c>
      <c r="B18" s="153" t="s">
        <v>90</v>
      </c>
      <c r="C18" s="80"/>
      <c r="D18" s="80"/>
      <c r="E18" s="152"/>
    </row>
    <row r="19" spans="1:5" ht="17.100000000000001" customHeight="1" x14ac:dyDescent="0.3">
      <c r="A19" s="80">
        <v>10</v>
      </c>
      <c r="B19" s="153" t="s">
        <v>91</v>
      </c>
      <c r="C19" s="80"/>
      <c r="D19" s="80"/>
      <c r="E19" s="152"/>
    </row>
    <row r="20" spans="1:5" ht="17.100000000000001" customHeight="1" x14ac:dyDescent="0.3">
      <c r="A20" s="80">
        <v>11</v>
      </c>
      <c r="B20" s="153" t="s">
        <v>92</v>
      </c>
      <c r="C20" s="80"/>
      <c r="D20" s="80"/>
      <c r="E20" s="152"/>
    </row>
    <row r="21" spans="1:5" ht="17.100000000000001" customHeight="1" x14ac:dyDescent="0.3">
      <c r="A21" s="80">
        <v>12</v>
      </c>
      <c r="B21" s="153" t="s">
        <v>93</v>
      </c>
      <c r="C21" s="80"/>
      <c r="D21" s="80"/>
      <c r="E21" s="152"/>
    </row>
    <row r="22" spans="1:5" ht="17.100000000000001" customHeight="1" x14ac:dyDescent="0.3">
      <c r="A22" s="80">
        <v>13</v>
      </c>
      <c r="B22" s="153" t="s">
        <v>94</v>
      </c>
      <c r="C22" s="80"/>
      <c r="D22" s="80"/>
      <c r="E22" s="152"/>
    </row>
    <row r="23" spans="1:5" ht="17.100000000000001" customHeight="1" x14ac:dyDescent="0.3">
      <c r="A23" s="80">
        <v>14</v>
      </c>
      <c r="B23" s="153" t="s">
        <v>95</v>
      </c>
      <c r="C23" s="80"/>
      <c r="D23" s="80"/>
      <c r="E23" s="152"/>
    </row>
    <row r="24" spans="1:5" ht="17.100000000000001" customHeight="1" x14ac:dyDescent="0.3">
      <c r="A24" s="80">
        <v>15</v>
      </c>
      <c r="B24" s="153" t="s">
        <v>96</v>
      </c>
      <c r="C24" s="80"/>
      <c r="D24" s="80"/>
      <c r="E24" s="152"/>
    </row>
    <row r="25" spans="1:5" ht="17.100000000000001" customHeight="1" x14ac:dyDescent="0.3">
      <c r="A25" s="80">
        <v>16</v>
      </c>
      <c r="B25" s="153" t="s">
        <v>97</v>
      </c>
      <c r="C25" s="80"/>
      <c r="D25" s="80"/>
      <c r="E25" s="152"/>
    </row>
    <row r="26" spans="1:5" ht="17.100000000000001" customHeight="1" x14ac:dyDescent="0.3">
      <c r="A26" s="80">
        <v>17</v>
      </c>
      <c r="B26" s="153" t="s">
        <v>98</v>
      </c>
      <c r="C26" s="80"/>
      <c r="D26" s="80"/>
      <c r="E26" s="152"/>
    </row>
    <row r="27" spans="1:5" ht="17.100000000000001" customHeight="1" x14ac:dyDescent="0.3">
      <c r="A27" s="80">
        <v>18</v>
      </c>
      <c r="B27" s="153" t="s">
        <v>110</v>
      </c>
      <c r="C27" s="80"/>
      <c r="D27" s="80"/>
      <c r="E27" s="152"/>
    </row>
    <row r="28" spans="1:5" ht="17.100000000000001" customHeight="1" x14ac:dyDescent="0.3">
      <c r="A28" s="80">
        <v>19</v>
      </c>
      <c r="B28" s="153" t="s">
        <v>99</v>
      </c>
      <c r="C28" s="80"/>
      <c r="D28" s="80"/>
      <c r="E28" s="152"/>
    </row>
    <row r="29" spans="1:5" ht="17.100000000000001" customHeight="1" x14ac:dyDescent="0.3">
      <c r="A29" s="80">
        <v>20</v>
      </c>
      <c r="B29" s="153" t="s">
        <v>100</v>
      </c>
      <c r="C29" s="80"/>
      <c r="D29" s="80"/>
      <c r="E29" s="152"/>
    </row>
    <row r="30" spans="1:5" ht="17.100000000000001" customHeight="1" x14ac:dyDescent="0.3">
      <c r="A30" s="80">
        <v>21</v>
      </c>
      <c r="B30" s="153" t="s">
        <v>101</v>
      </c>
      <c r="C30" s="80"/>
      <c r="D30" s="80"/>
      <c r="E30" s="152"/>
    </row>
    <row r="31" spans="1:5" ht="17.100000000000001" customHeight="1" x14ac:dyDescent="0.3">
      <c r="A31" s="80">
        <v>22</v>
      </c>
      <c r="B31" s="153" t="s">
        <v>102</v>
      </c>
      <c r="C31" s="80"/>
      <c r="D31" s="80"/>
      <c r="E31" s="152"/>
    </row>
    <row r="32" spans="1:5" ht="17.100000000000001" customHeight="1" x14ac:dyDescent="0.3">
      <c r="A32" s="80">
        <v>23</v>
      </c>
      <c r="B32" s="153" t="s">
        <v>103</v>
      </c>
      <c r="C32" s="80"/>
      <c r="D32" s="80"/>
      <c r="E32" s="152"/>
    </row>
    <row r="33" spans="1:5" ht="17.100000000000001" customHeight="1" x14ac:dyDescent="0.3">
      <c r="A33" s="80">
        <v>24</v>
      </c>
      <c r="B33" s="153" t="s">
        <v>104</v>
      </c>
      <c r="C33" s="80"/>
      <c r="D33" s="80"/>
      <c r="E33" s="152"/>
    </row>
    <row r="34" spans="1:5" ht="17.100000000000001" customHeight="1" x14ac:dyDescent="0.3">
      <c r="A34" s="80">
        <v>25</v>
      </c>
      <c r="B34" s="153" t="s">
        <v>105</v>
      </c>
      <c r="C34" s="80"/>
      <c r="D34" s="80"/>
      <c r="E34" s="152"/>
    </row>
    <row r="35" spans="1:5" ht="17.100000000000001" customHeight="1" x14ac:dyDescent="0.3">
      <c r="A35" s="80">
        <v>26</v>
      </c>
      <c r="B35" s="153" t="s">
        <v>106</v>
      </c>
      <c r="C35" s="80"/>
      <c r="D35" s="80"/>
      <c r="E35" s="152"/>
    </row>
    <row r="36" spans="1:5" ht="17.100000000000001" customHeight="1" x14ac:dyDescent="0.3">
      <c r="A36" s="80">
        <v>27</v>
      </c>
      <c r="B36" s="153" t="s">
        <v>107</v>
      </c>
      <c r="C36" s="80"/>
      <c r="D36" s="80"/>
      <c r="E36" s="152"/>
    </row>
    <row r="37" spans="1:5" ht="17.100000000000001" customHeight="1" x14ac:dyDescent="0.3">
      <c r="A37" s="80">
        <v>28</v>
      </c>
      <c r="B37" s="153" t="s">
        <v>108</v>
      </c>
      <c r="C37" s="80"/>
      <c r="D37" s="80"/>
      <c r="E37" s="152"/>
    </row>
    <row r="38" spans="1:5" ht="17.100000000000001" customHeight="1" x14ac:dyDescent="0.3">
      <c r="A38" s="80">
        <v>29</v>
      </c>
      <c r="B38" s="153" t="s">
        <v>109</v>
      </c>
      <c r="C38" s="80"/>
      <c r="D38" s="80"/>
      <c r="E38" s="152"/>
    </row>
    <row r="39" spans="1:5" ht="17.100000000000001" customHeight="1" x14ac:dyDescent="0.3">
      <c r="A39" s="80">
        <v>30</v>
      </c>
      <c r="B39" s="151"/>
      <c r="C39" s="80"/>
      <c r="D39" s="80"/>
      <c r="E39" s="152"/>
    </row>
    <row r="40" spans="1:5" ht="17.100000000000001" customHeight="1" x14ac:dyDescent="0.3">
      <c r="A40" s="80">
        <v>31</v>
      </c>
      <c r="B40" s="149"/>
      <c r="C40" s="80"/>
      <c r="D40" s="80"/>
      <c r="E40" s="152"/>
    </row>
    <row r="41" spans="1:5" ht="18" customHeight="1" x14ac:dyDescent="0.3">
      <c r="A41" s="156"/>
      <c r="B41" s="155"/>
      <c r="C41" s="88"/>
      <c r="D41" s="88"/>
      <c r="E41" s="95"/>
    </row>
    <row r="42" spans="1:5" ht="16.5" customHeight="1" x14ac:dyDescent="0.3">
      <c r="A42" s="143"/>
      <c r="B42" s="157" t="s">
        <v>55</v>
      </c>
      <c r="C42" s="164" t="s">
        <v>78</v>
      </c>
      <c r="D42" s="164"/>
      <c r="E42" s="164"/>
    </row>
    <row r="43" spans="1:5" ht="18.75" customHeight="1" x14ac:dyDescent="0.3">
      <c r="A43" s="139"/>
      <c r="B43" s="144"/>
      <c r="C43" s="164"/>
      <c r="D43" s="164"/>
      <c r="E43" s="164"/>
    </row>
    <row r="44" spans="1:5" ht="18.75" customHeight="1" x14ac:dyDescent="0.3">
      <c r="A44" s="140"/>
      <c r="B44" s="144"/>
      <c r="C44" s="164"/>
      <c r="D44" s="164"/>
      <c r="E44" s="164"/>
    </row>
    <row r="45" spans="1:5" x14ac:dyDescent="0.2">
      <c r="B45" s="144" t="s">
        <v>13</v>
      </c>
    </row>
    <row r="46" spans="1:5" ht="15.75" x14ac:dyDescent="0.25">
      <c r="B46" s="145"/>
    </row>
    <row r="47" spans="1:5" x14ac:dyDescent="0.2">
      <c r="B47" s="144"/>
    </row>
  </sheetData>
  <mergeCells count="9">
    <mergeCell ref="C42:E42"/>
    <mergeCell ref="C43:E43"/>
    <mergeCell ref="C44:E44"/>
    <mergeCell ref="A1:E1"/>
    <mergeCell ref="A2:E2"/>
    <mergeCell ref="A8:A9"/>
    <mergeCell ref="B8:B9"/>
    <mergeCell ref="C8:D9"/>
    <mergeCell ref="E8:E9"/>
  </mergeCells>
  <conditionalFormatting sqref="C10:C40">
    <cfRule type="cellIs" dxfId="20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5"/>
  <sheetViews>
    <sheetView view="pageLayout" zoomScale="70" zoomScalePageLayoutView="70" workbookViewId="0">
      <selection activeCell="A6" sqref="A6:B6"/>
    </sheetView>
  </sheetViews>
  <sheetFormatPr defaultColWidth="9" defaultRowHeight="12.75" x14ac:dyDescent="0.2"/>
  <cols>
    <col min="1" max="1" width="4.7109375" customWidth="1"/>
    <col min="2" max="2" width="29.28515625" customWidth="1"/>
    <col min="3" max="3" width="10.85546875" customWidth="1"/>
    <col min="4" max="4" width="4.85546875" customWidth="1"/>
    <col min="5" max="5" width="21.28515625" customWidth="1"/>
    <col min="6" max="8" width="10.140625" customWidth="1"/>
  </cols>
  <sheetData>
    <row r="1" spans="1:21" ht="18.75" x14ac:dyDescent="0.3">
      <c r="A1" s="165" t="s">
        <v>64</v>
      </c>
      <c r="B1" s="165"/>
      <c r="C1" s="165"/>
      <c r="D1" s="165"/>
      <c r="E1" s="165"/>
      <c r="F1" s="165"/>
      <c r="G1" s="10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0.25" x14ac:dyDescent="0.3">
      <c r="A2" s="171" t="s">
        <v>10</v>
      </c>
      <c r="B2" s="171"/>
      <c r="C2" s="171"/>
      <c r="D2" s="171"/>
      <c r="E2" s="171"/>
      <c r="F2" s="171"/>
      <c r="G2" s="105"/>
    </row>
    <row r="3" spans="1:21" ht="16.5" customHeight="1" x14ac:dyDescent="0.3">
      <c r="A3" s="166" t="s">
        <v>116</v>
      </c>
      <c r="B3" s="166"/>
      <c r="C3" s="166"/>
      <c r="D3" s="166"/>
      <c r="E3" s="166"/>
      <c r="F3" s="166"/>
      <c r="G3" s="106"/>
    </row>
    <row r="4" spans="1:21" ht="18" customHeight="1" x14ac:dyDescent="0.3">
      <c r="A4" s="146" t="s">
        <v>121</v>
      </c>
      <c r="B4" s="146"/>
      <c r="C4" s="146"/>
      <c r="D4" s="146"/>
      <c r="E4" s="146"/>
      <c r="F4" s="146"/>
      <c r="G4" s="146"/>
      <c r="H4" s="146"/>
    </row>
    <row r="5" spans="1:21" ht="15.75" customHeight="1" x14ac:dyDescent="0.3">
      <c r="A5" s="146" t="s">
        <v>120</v>
      </c>
      <c r="B5" s="146"/>
      <c r="C5" s="146"/>
      <c r="D5" s="146"/>
      <c r="E5" s="146"/>
      <c r="F5" s="146"/>
      <c r="G5" s="103"/>
      <c r="H5" s="1"/>
    </row>
    <row r="6" spans="1:21" ht="18" customHeight="1" x14ac:dyDescent="0.3">
      <c r="A6" s="176" t="s">
        <v>111</v>
      </c>
      <c r="B6" s="176"/>
      <c r="C6" s="187" t="s">
        <v>34</v>
      </c>
      <c r="D6" s="187"/>
      <c r="E6" s="187"/>
      <c r="F6" s="187"/>
      <c r="G6" s="102"/>
      <c r="H6" s="1"/>
    </row>
    <row r="7" spans="1:21" ht="16.5" customHeight="1" x14ac:dyDescent="0.3">
      <c r="A7" s="188" t="s">
        <v>53</v>
      </c>
      <c r="B7" s="188"/>
      <c r="C7" s="178" t="s">
        <v>66</v>
      </c>
      <c r="D7" s="178"/>
      <c r="E7" s="178"/>
      <c r="F7" s="178"/>
      <c r="G7" s="178"/>
      <c r="H7" s="178"/>
    </row>
    <row r="8" spans="1:21" ht="15" customHeight="1" x14ac:dyDescent="0.2">
      <c r="A8" s="173" t="s">
        <v>0</v>
      </c>
      <c r="B8" s="168" t="s">
        <v>1</v>
      </c>
      <c r="C8" s="174" t="s">
        <v>67</v>
      </c>
      <c r="D8" s="163" t="s">
        <v>3</v>
      </c>
      <c r="E8" s="163"/>
      <c r="F8" s="163" t="s">
        <v>54</v>
      </c>
      <c r="G8" s="163"/>
      <c r="H8" s="163"/>
      <c r="I8" s="18"/>
    </row>
    <row r="9" spans="1:21" ht="66" customHeight="1" x14ac:dyDescent="0.2">
      <c r="A9" s="173"/>
      <c r="B9" s="169"/>
      <c r="C9" s="175"/>
      <c r="D9" s="163"/>
      <c r="E9" s="163"/>
      <c r="F9" s="163"/>
      <c r="G9" s="163"/>
      <c r="H9" s="163"/>
    </row>
    <row r="10" spans="1:21" ht="17.100000000000001" customHeight="1" x14ac:dyDescent="0.3">
      <c r="A10" s="80">
        <v>1</v>
      </c>
      <c r="B10" s="91" t="str">
        <f>Математика!B10</f>
        <v>Аксенов Д.А.</v>
      </c>
      <c r="C10" s="78"/>
      <c r="D10" s="8"/>
      <c r="E10" s="80"/>
      <c r="F10" s="81"/>
      <c r="G10" s="81"/>
      <c r="H10" s="81"/>
    </row>
    <row r="11" spans="1:21" ht="17.100000000000001" customHeight="1" x14ac:dyDescent="0.3">
      <c r="A11" s="80">
        <v>2</v>
      </c>
      <c r="B11" s="91" t="str">
        <f>Математика!B11</f>
        <v>Ефремов А.Д.</v>
      </c>
      <c r="C11" s="79"/>
      <c r="D11" s="8"/>
      <c r="E11" s="80"/>
      <c r="F11" s="81"/>
      <c r="G11" s="81"/>
      <c r="H11" s="81"/>
    </row>
    <row r="12" spans="1:21" ht="17.100000000000001" customHeight="1" x14ac:dyDescent="0.3">
      <c r="A12" s="80">
        <v>3</v>
      </c>
      <c r="B12" s="91" t="str">
        <f>Математика!B12</f>
        <v>Жижко А.А.</v>
      </c>
      <c r="C12" s="79"/>
      <c r="D12" s="8"/>
      <c r="E12" s="80"/>
      <c r="F12" s="81"/>
      <c r="G12" s="81"/>
      <c r="H12" s="81"/>
    </row>
    <row r="13" spans="1:21" ht="17.100000000000001" customHeight="1" x14ac:dyDescent="0.3">
      <c r="A13" s="80">
        <v>4</v>
      </c>
      <c r="B13" s="91" t="str">
        <f>Математика!B13</f>
        <v>Зубарев Д.С.</v>
      </c>
      <c r="C13" s="79"/>
      <c r="D13" s="8"/>
      <c r="E13" s="80"/>
      <c r="F13" s="81"/>
      <c r="G13" s="81"/>
      <c r="H13" s="81"/>
    </row>
    <row r="14" spans="1:21" ht="17.100000000000001" customHeight="1" x14ac:dyDescent="0.3">
      <c r="A14" s="80">
        <v>5</v>
      </c>
      <c r="B14" s="91" t="str">
        <f>Математика!B14</f>
        <v>Калюжный А.И.</v>
      </c>
      <c r="C14" s="79"/>
      <c r="D14" s="8"/>
      <c r="E14" s="80"/>
      <c r="F14" s="81"/>
      <c r="G14" s="81"/>
      <c r="H14" s="81"/>
    </row>
    <row r="15" spans="1:21" ht="17.100000000000001" customHeight="1" x14ac:dyDescent="0.3">
      <c r="A15" s="80">
        <v>6</v>
      </c>
      <c r="B15" s="91" t="str">
        <f>Математика!B15</f>
        <v>Каралка В.А.</v>
      </c>
      <c r="C15" s="79"/>
      <c r="D15" s="8"/>
      <c r="E15" s="80"/>
      <c r="F15" s="81"/>
      <c r="G15" s="81"/>
      <c r="H15" s="81"/>
    </row>
    <row r="16" spans="1:21" ht="17.100000000000001" customHeight="1" x14ac:dyDescent="0.3">
      <c r="A16" s="80">
        <v>7</v>
      </c>
      <c r="B16" s="91" t="str">
        <f>Математика!B16</f>
        <v>Клепцын Д.А.</v>
      </c>
      <c r="C16" s="79"/>
      <c r="D16" s="8"/>
      <c r="E16" s="80"/>
      <c r="F16" s="81"/>
      <c r="G16" s="81"/>
      <c r="H16" s="81"/>
    </row>
    <row r="17" spans="1:8" ht="17.100000000000001" customHeight="1" x14ac:dyDescent="0.3">
      <c r="A17" s="80">
        <v>8</v>
      </c>
      <c r="B17" s="91" t="str">
        <f>Математика!B17</f>
        <v>Кобозев С.Д.</v>
      </c>
      <c r="C17" s="79"/>
      <c r="D17" s="8"/>
      <c r="E17" s="80"/>
      <c r="F17" s="81"/>
      <c r="G17" s="81"/>
      <c r="H17" s="81"/>
    </row>
    <row r="18" spans="1:8" ht="17.100000000000001" customHeight="1" x14ac:dyDescent="0.3">
      <c r="A18" s="80">
        <v>9</v>
      </c>
      <c r="B18" s="91" t="str">
        <f>Математика!B18</f>
        <v>Кравцов Б.А.</v>
      </c>
      <c r="C18" s="79"/>
      <c r="D18" s="8"/>
      <c r="E18" s="80"/>
      <c r="F18" s="81"/>
      <c r="G18" s="81"/>
      <c r="H18" s="81"/>
    </row>
    <row r="19" spans="1:8" ht="17.100000000000001" customHeight="1" x14ac:dyDescent="0.3">
      <c r="A19" s="80">
        <v>10</v>
      </c>
      <c r="B19" s="91" t="str">
        <f>Математика!B19</f>
        <v>Куренков Т.В.</v>
      </c>
      <c r="C19" s="79"/>
      <c r="D19" s="8"/>
      <c r="E19" s="80"/>
      <c r="F19" s="81"/>
      <c r="G19" s="81"/>
      <c r="H19" s="81"/>
    </row>
    <row r="20" spans="1:8" ht="17.100000000000001" customHeight="1" x14ac:dyDescent="0.3">
      <c r="A20" s="80">
        <v>11</v>
      </c>
      <c r="B20" s="91" t="str">
        <f>Математика!B20</f>
        <v>Кузнецов Н.В.</v>
      </c>
      <c r="C20" s="79"/>
      <c r="D20" s="8"/>
      <c r="E20" s="80"/>
      <c r="F20" s="81"/>
      <c r="G20" s="81"/>
      <c r="H20" s="81"/>
    </row>
    <row r="21" spans="1:8" ht="17.100000000000001" customHeight="1" x14ac:dyDescent="0.3">
      <c r="A21" s="80">
        <v>12</v>
      </c>
      <c r="B21" s="91" t="str">
        <f>Математика!B21</f>
        <v>Логвиненко Н.А.</v>
      </c>
      <c r="C21" s="79"/>
      <c r="D21" s="8"/>
      <c r="E21" s="80"/>
      <c r="F21" s="81"/>
      <c r="G21" s="81"/>
      <c r="H21" s="81"/>
    </row>
    <row r="22" spans="1:8" ht="17.100000000000001" customHeight="1" x14ac:dyDescent="0.3">
      <c r="A22" s="80">
        <v>13</v>
      </c>
      <c r="B22" s="91" t="str">
        <f>Математика!B22</f>
        <v>Малина А.Н.</v>
      </c>
      <c r="C22" s="79"/>
      <c r="D22" s="8"/>
      <c r="E22" s="80"/>
      <c r="F22" s="81"/>
      <c r="G22" s="81"/>
      <c r="H22" s="81"/>
    </row>
    <row r="23" spans="1:8" ht="17.100000000000001" customHeight="1" x14ac:dyDescent="0.3">
      <c r="A23" s="80">
        <v>14</v>
      </c>
      <c r="B23" s="91" t="str">
        <f>Математика!B23</f>
        <v>Мандрин К.О.</v>
      </c>
      <c r="C23" s="79"/>
      <c r="D23" s="8"/>
      <c r="E23" s="80"/>
      <c r="F23" s="81"/>
      <c r="G23" s="81"/>
      <c r="H23" s="81"/>
    </row>
    <row r="24" spans="1:8" ht="17.100000000000001" customHeight="1" x14ac:dyDescent="0.3">
      <c r="A24" s="80">
        <v>15</v>
      </c>
      <c r="B24" s="91" t="str">
        <f>Математика!B24</f>
        <v>Милютин  И.К.</v>
      </c>
      <c r="C24" s="79"/>
      <c r="D24" s="8"/>
      <c r="E24" s="80"/>
      <c r="F24" s="81"/>
      <c r="G24" s="81"/>
      <c r="H24" s="81"/>
    </row>
    <row r="25" spans="1:8" ht="17.100000000000001" customHeight="1" x14ac:dyDescent="0.3">
      <c r="A25" s="80">
        <v>16</v>
      </c>
      <c r="B25" s="91" t="str">
        <f>Математика!B25</f>
        <v>Мухин Д.М.</v>
      </c>
      <c r="C25" s="79"/>
      <c r="D25" s="8"/>
      <c r="E25" s="80"/>
      <c r="F25" s="81"/>
      <c r="G25" s="81"/>
      <c r="H25" s="81"/>
    </row>
    <row r="26" spans="1:8" ht="17.100000000000001" customHeight="1" x14ac:dyDescent="0.3">
      <c r="A26" s="80">
        <v>17</v>
      </c>
      <c r="B26" s="91" t="str">
        <f>Математика!B26</f>
        <v>Полтавчеко А.В.</v>
      </c>
      <c r="C26" s="79"/>
      <c r="D26" s="8"/>
      <c r="E26" s="80"/>
      <c r="F26" s="81"/>
      <c r="G26" s="81"/>
      <c r="H26" s="81"/>
    </row>
    <row r="27" spans="1:8" ht="17.100000000000001" customHeight="1" x14ac:dyDescent="0.3">
      <c r="A27" s="80">
        <v>18</v>
      </c>
      <c r="B27" s="91" t="str">
        <f>Математика!B27</f>
        <v>Полтарушникова С.М.</v>
      </c>
      <c r="C27" s="79"/>
      <c r="D27" s="8"/>
      <c r="E27" s="80"/>
      <c r="F27" s="81"/>
      <c r="G27" s="81"/>
      <c r="H27" s="81"/>
    </row>
    <row r="28" spans="1:8" ht="17.100000000000001" customHeight="1" x14ac:dyDescent="0.3">
      <c r="A28" s="80">
        <v>19</v>
      </c>
      <c r="B28" s="91" t="str">
        <f>Математика!B28</f>
        <v>Сидоров К.Д.</v>
      </c>
      <c r="C28" s="79"/>
      <c r="D28" s="8"/>
      <c r="E28" s="80"/>
      <c r="F28" s="81"/>
      <c r="G28" s="81"/>
      <c r="H28" s="81"/>
    </row>
    <row r="29" spans="1:8" ht="17.100000000000001" customHeight="1" x14ac:dyDescent="0.3">
      <c r="A29" s="80">
        <v>20</v>
      </c>
      <c r="B29" s="91" t="str">
        <f>Математика!B29</f>
        <v>Агодисян  А.С.</v>
      </c>
      <c r="C29" s="79"/>
      <c r="D29" s="8"/>
      <c r="E29" s="80"/>
      <c r="F29" s="81"/>
      <c r="G29" s="81"/>
      <c r="H29" s="81"/>
    </row>
    <row r="30" spans="1:8" ht="17.100000000000001" customHeight="1" x14ac:dyDescent="0.3">
      <c r="A30" s="80">
        <v>21</v>
      </c>
      <c r="B30" s="91" t="str">
        <f>Математика!B30</f>
        <v>Цалко Н.К.</v>
      </c>
      <c r="C30" s="79"/>
      <c r="D30" s="8"/>
      <c r="E30" s="80"/>
      <c r="F30" s="81"/>
      <c r="G30" s="81"/>
      <c r="H30" s="81"/>
    </row>
    <row r="31" spans="1:8" ht="17.100000000000001" customHeight="1" x14ac:dyDescent="0.3">
      <c r="A31" s="80">
        <v>22</v>
      </c>
      <c r="B31" s="91" t="str">
        <f>Математика!B31</f>
        <v>Шульгин И.С.</v>
      </c>
      <c r="C31" s="79"/>
      <c r="D31" s="8"/>
      <c r="E31" s="80"/>
      <c r="F31" s="81"/>
      <c r="G31" s="81"/>
      <c r="H31" s="81"/>
    </row>
    <row r="32" spans="1:8" ht="17.100000000000001" customHeight="1" x14ac:dyDescent="0.3">
      <c r="A32" s="80">
        <v>23</v>
      </c>
      <c r="B32" s="91" t="str">
        <f>Математика!B32</f>
        <v>Чумаченко Ю. А.</v>
      </c>
      <c r="C32" s="79"/>
      <c r="D32" s="8"/>
      <c r="E32" s="80"/>
      <c r="F32" s="81"/>
      <c r="G32" s="81"/>
      <c r="H32" s="81"/>
    </row>
    <row r="33" spans="1:8" ht="17.100000000000001" customHeight="1" x14ac:dyDescent="0.3">
      <c r="A33" s="80">
        <v>24</v>
      </c>
      <c r="B33" s="91" t="str">
        <f>Математика!B33</f>
        <v>Кан С.Д.</v>
      </c>
      <c r="C33" s="79"/>
      <c r="D33" s="8"/>
      <c r="E33" s="80"/>
      <c r="F33" s="81"/>
      <c r="G33" s="81"/>
      <c r="H33" s="81"/>
    </row>
    <row r="34" spans="1:8" ht="17.100000000000001" customHeight="1" x14ac:dyDescent="0.3">
      <c r="A34" s="80">
        <v>25</v>
      </c>
      <c r="B34" s="91" t="str">
        <f>Математика!B34</f>
        <v>Кузнецов И. А.</v>
      </c>
      <c r="C34" s="79"/>
      <c r="D34" s="8"/>
      <c r="E34" s="80"/>
      <c r="F34" s="81"/>
      <c r="G34" s="81"/>
      <c r="H34" s="81"/>
    </row>
    <row r="35" spans="1:8" ht="17.100000000000001" customHeight="1" x14ac:dyDescent="0.3">
      <c r="A35" s="80">
        <v>26</v>
      </c>
      <c r="B35" s="91" t="str">
        <f>Математика!B35</f>
        <v xml:space="preserve">Кузовкин А. А. </v>
      </c>
      <c r="C35" s="79"/>
      <c r="D35" s="8"/>
      <c r="E35" s="80"/>
      <c r="F35" s="81"/>
      <c r="G35" s="81"/>
      <c r="H35" s="81"/>
    </row>
    <row r="36" spans="1:8" ht="17.100000000000001" customHeight="1" x14ac:dyDescent="0.3">
      <c r="A36" s="80">
        <v>27</v>
      </c>
      <c r="B36" s="91" t="str">
        <f>Математика!B36</f>
        <v>Рагулин М. Г.</v>
      </c>
      <c r="C36" s="79"/>
      <c r="D36" s="8"/>
      <c r="E36" s="80"/>
      <c r="F36" s="81"/>
      <c r="G36" s="81"/>
      <c r="H36" s="81"/>
    </row>
    <row r="37" spans="1:8" ht="17.100000000000001" customHeight="1" x14ac:dyDescent="0.3">
      <c r="A37" s="80">
        <v>28</v>
      </c>
      <c r="B37" s="91" t="str">
        <f>Математика!B37</f>
        <v>Розенфельд Д. С.</v>
      </c>
      <c r="C37" s="10"/>
      <c r="D37" s="8"/>
      <c r="E37" s="80"/>
      <c r="F37" s="81"/>
      <c r="G37" s="81"/>
      <c r="H37" s="81"/>
    </row>
    <row r="38" spans="1:8" ht="17.100000000000001" customHeight="1" x14ac:dyDescent="0.3">
      <c r="A38" s="80">
        <v>29</v>
      </c>
      <c r="B38" s="91" t="str">
        <f>Математика!B38</f>
        <v>Дущенко А. Ю.</v>
      </c>
      <c r="C38" s="10"/>
      <c r="D38" s="8"/>
      <c r="E38" s="80"/>
      <c r="F38" s="81"/>
      <c r="G38" s="81"/>
      <c r="H38" s="81"/>
    </row>
    <row r="39" spans="1:8" ht="17.100000000000001" customHeight="1" x14ac:dyDescent="0.3">
      <c r="A39" s="80">
        <v>30</v>
      </c>
      <c r="B39" s="91"/>
      <c r="C39" s="10"/>
      <c r="D39" s="8"/>
      <c r="E39" s="80"/>
      <c r="F39" s="81"/>
      <c r="G39" s="81"/>
      <c r="H39" s="81"/>
    </row>
    <row r="40" spans="1:8" ht="16.5" customHeight="1" x14ac:dyDescent="0.3">
      <c r="A40" s="12"/>
      <c r="B40" s="110" t="s">
        <v>55</v>
      </c>
      <c r="C40" s="110"/>
      <c r="D40" s="189" t="s">
        <v>35</v>
      </c>
      <c r="E40" s="189"/>
      <c r="F40" s="189"/>
      <c r="G40" s="108"/>
      <c r="H40" s="3"/>
    </row>
    <row r="41" spans="1:8" ht="18.75" customHeight="1" x14ac:dyDescent="0.3">
      <c r="A41" s="2"/>
      <c r="B41" s="14" t="s">
        <v>59</v>
      </c>
      <c r="C41" s="14"/>
      <c r="D41" s="189" t="s">
        <v>42</v>
      </c>
      <c r="E41" s="189"/>
      <c r="F41" s="189"/>
      <c r="G41" s="108"/>
    </row>
    <row r="42" spans="1:8" ht="18.75" customHeight="1" x14ac:dyDescent="0.3">
      <c r="A42" s="3"/>
      <c r="B42" s="14" t="s">
        <v>59</v>
      </c>
      <c r="C42" s="14"/>
      <c r="D42" s="186" t="s">
        <v>69</v>
      </c>
      <c r="E42" s="186"/>
      <c r="F42" s="186"/>
      <c r="G42" s="109"/>
    </row>
    <row r="43" spans="1:8" x14ac:dyDescent="0.2">
      <c r="B43" s="14"/>
      <c r="C43" s="14"/>
    </row>
    <row r="44" spans="1:8" ht="15.75" x14ac:dyDescent="0.25">
      <c r="B44" s="14" t="s">
        <v>13</v>
      </c>
      <c r="C44" s="15"/>
    </row>
    <row r="45" spans="1:8" x14ac:dyDescent="0.2">
      <c r="B45" s="14"/>
      <c r="C45" s="14"/>
    </row>
  </sheetData>
  <mergeCells count="15">
    <mergeCell ref="A1:F1"/>
    <mergeCell ref="A2:F2"/>
    <mergeCell ref="A3:F3"/>
    <mergeCell ref="D40:F40"/>
    <mergeCell ref="D41:F41"/>
    <mergeCell ref="D42:F42"/>
    <mergeCell ref="A6:B6"/>
    <mergeCell ref="C6:F6"/>
    <mergeCell ref="A7:B7"/>
    <mergeCell ref="C7:H7"/>
    <mergeCell ref="A8:A9"/>
    <mergeCell ref="B8:B9"/>
    <mergeCell ref="C8:C9"/>
    <mergeCell ref="D8:E9"/>
    <mergeCell ref="F8:H9"/>
  </mergeCells>
  <conditionalFormatting sqref="D10:D39">
    <cfRule type="cellIs" dxfId="19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7"/>
  <sheetViews>
    <sheetView view="pageLayout" zoomScale="70" zoomScalePageLayoutView="70" workbookViewId="0">
      <selection activeCell="A3" sqref="A3"/>
    </sheetView>
  </sheetViews>
  <sheetFormatPr defaultColWidth="9" defaultRowHeight="12.75" x14ac:dyDescent="0.2"/>
  <cols>
    <col min="1" max="1" width="4.7109375" style="138" customWidth="1"/>
    <col min="2" max="2" width="25.42578125" style="138" customWidth="1"/>
    <col min="3" max="3" width="7.42578125" style="138" customWidth="1"/>
    <col min="4" max="4" width="40" style="138" customWidth="1"/>
    <col min="5" max="5" width="21.28515625" style="138" customWidth="1"/>
    <col min="6" max="16384" width="9" style="138"/>
  </cols>
  <sheetData>
    <row r="1" spans="1:18" ht="19.7" customHeight="1" x14ac:dyDescent="0.3">
      <c r="A1" s="165" t="s">
        <v>64</v>
      </c>
      <c r="B1" s="165"/>
      <c r="C1" s="165"/>
      <c r="D1" s="165"/>
      <c r="E1" s="165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9.7" customHeight="1" x14ac:dyDescent="0.3">
      <c r="A2" s="165" t="str">
        <f>'Математика Итог'!A2:E2</f>
        <v>Ведомость итоговых результатов</v>
      </c>
      <c r="B2" s="165"/>
      <c r="C2" s="165"/>
      <c r="D2" s="165"/>
      <c r="E2" s="165"/>
    </row>
    <row r="3" spans="1:18" ht="19.7" customHeight="1" x14ac:dyDescent="0.3">
      <c r="A3" s="154" t="s">
        <v>114</v>
      </c>
      <c r="B3" s="154"/>
      <c r="C3" s="154"/>
      <c r="D3" s="154"/>
      <c r="E3" s="154"/>
    </row>
    <row r="4" spans="1:18" ht="19.7" customHeight="1" x14ac:dyDescent="0.3">
      <c r="A4" s="154" t="s">
        <v>112</v>
      </c>
      <c r="B4" s="154"/>
      <c r="C4" s="154"/>
      <c r="D4" s="154"/>
      <c r="E4" s="154"/>
    </row>
    <row r="5" spans="1:18" ht="19.7" customHeight="1" x14ac:dyDescent="0.3">
      <c r="A5" s="154" t="s">
        <v>128</v>
      </c>
      <c r="B5" s="154"/>
      <c r="C5" s="154"/>
      <c r="D5" s="154"/>
      <c r="E5" s="154"/>
    </row>
    <row r="6" spans="1:18" ht="19.7" customHeight="1" x14ac:dyDescent="0.3">
      <c r="A6" s="154"/>
      <c r="B6" s="154"/>
      <c r="C6" s="154"/>
      <c r="D6" s="154"/>
      <c r="E6" s="154"/>
    </row>
    <row r="7" spans="1:18" ht="19.7" customHeight="1" x14ac:dyDescent="0.3">
      <c r="A7" s="158" t="s">
        <v>129</v>
      </c>
      <c r="B7" s="158"/>
      <c r="C7" s="159"/>
      <c r="D7" s="159"/>
      <c r="E7" s="159"/>
    </row>
    <row r="8" spans="1:18" ht="15" customHeight="1" x14ac:dyDescent="0.2">
      <c r="A8" s="167" t="s">
        <v>0</v>
      </c>
      <c r="B8" s="168" t="s">
        <v>1</v>
      </c>
      <c r="C8" s="163" t="s">
        <v>3</v>
      </c>
      <c r="D8" s="163"/>
      <c r="E8" s="170" t="s">
        <v>2</v>
      </c>
      <c r="F8" s="147"/>
    </row>
    <row r="9" spans="1:18" ht="31.5" customHeight="1" x14ac:dyDescent="0.2">
      <c r="A9" s="167"/>
      <c r="B9" s="169"/>
      <c r="C9" s="163"/>
      <c r="D9" s="163"/>
      <c r="E9" s="170"/>
    </row>
    <row r="10" spans="1:18" ht="17.100000000000001" customHeight="1" x14ac:dyDescent="0.3">
      <c r="A10" s="80">
        <v>1</v>
      </c>
      <c r="B10" s="153" t="s">
        <v>82</v>
      </c>
      <c r="C10" s="80"/>
      <c r="D10" s="80"/>
      <c r="E10" s="152"/>
    </row>
    <row r="11" spans="1:18" ht="17.100000000000001" customHeight="1" x14ac:dyDescent="0.3">
      <c r="A11" s="80">
        <v>2</v>
      </c>
      <c r="B11" s="153" t="s">
        <v>83</v>
      </c>
      <c r="C11" s="80"/>
      <c r="D11" s="80"/>
      <c r="E11" s="152"/>
    </row>
    <row r="12" spans="1:18" ht="17.100000000000001" customHeight="1" x14ac:dyDescent="0.3">
      <c r="A12" s="80">
        <v>3</v>
      </c>
      <c r="B12" s="153" t="s">
        <v>84</v>
      </c>
      <c r="C12" s="80"/>
      <c r="D12" s="80"/>
      <c r="E12" s="152"/>
    </row>
    <row r="13" spans="1:18" ht="17.100000000000001" customHeight="1" x14ac:dyDescent="0.3">
      <c r="A13" s="80">
        <v>4</v>
      </c>
      <c r="B13" s="153" t="s">
        <v>85</v>
      </c>
      <c r="C13" s="80"/>
      <c r="D13" s="80"/>
      <c r="E13" s="152"/>
    </row>
    <row r="14" spans="1:18" ht="17.100000000000001" customHeight="1" x14ac:dyDescent="0.3">
      <c r="A14" s="80">
        <v>5</v>
      </c>
      <c r="B14" s="153" t="s">
        <v>86</v>
      </c>
      <c r="C14" s="80"/>
      <c r="D14" s="80"/>
      <c r="E14" s="152"/>
    </row>
    <row r="15" spans="1:18" ht="17.100000000000001" customHeight="1" x14ac:dyDescent="0.3">
      <c r="A15" s="80">
        <v>6</v>
      </c>
      <c r="B15" s="153" t="s">
        <v>87</v>
      </c>
      <c r="C15" s="80"/>
      <c r="D15" s="80"/>
      <c r="E15" s="152"/>
    </row>
    <row r="16" spans="1:18" ht="17.100000000000001" customHeight="1" x14ac:dyDescent="0.3">
      <c r="A16" s="80">
        <v>7</v>
      </c>
      <c r="B16" s="153" t="s">
        <v>88</v>
      </c>
      <c r="C16" s="80"/>
      <c r="D16" s="80"/>
      <c r="E16" s="152"/>
    </row>
    <row r="17" spans="1:5" ht="17.100000000000001" customHeight="1" x14ac:dyDescent="0.3">
      <c r="A17" s="80">
        <v>8</v>
      </c>
      <c r="B17" s="153" t="s">
        <v>89</v>
      </c>
      <c r="C17" s="80"/>
      <c r="D17" s="80"/>
      <c r="E17" s="152"/>
    </row>
    <row r="18" spans="1:5" ht="17.100000000000001" customHeight="1" x14ac:dyDescent="0.3">
      <c r="A18" s="80">
        <v>9</v>
      </c>
      <c r="B18" s="153" t="s">
        <v>90</v>
      </c>
      <c r="C18" s="80"/>
      <c r="D18" s="80"/>
      <c r="E18" s="152"/>
    </row>
    <row r="19" spans="1:5" ht="17.100000000000001" customHeight="1" x14ac:dyDescent="0.3">
      <c r="A19" s="80">
        <v>10</v>
      </c>
      <c r="B19" s="153" t="s">
        <v>91</v>
      </c>
      <c r="C19" s="80"/>
      <c r="D19" s="80"/>
      <c r="E19" s="152"/>
    </row>
    <row r="20" spans="1:5" ht="17.100000000000001" customHeight="1" x14ac:dyDescent="0.3">
      <c r="A20" s="80">
        <v>11</v>
      </c>
      <c r="B20" s="153" t="s">
        <v>92</v>
      </c>
      <c r="C20" s="80"/>
      <c r="D20" s="80"/>
      <c r="E20" s="152"/>
    </row>
    <row r="21" spans="1:5" ht="17.100000000000001" customHeight="1" x14ac:dyDescent="0.3">
      <c r="A21" s="80">
        <v>12</v>
      </c>
      <c r="B21" s="153" t="s">
        <v>93</v>
      </c>
      <c r="C21" s="80"/>
      <c r="D21" s="80"/>
      <c r="E21" s="152"/>
    </row>
    <row r="22" spans="1:5" ht="17.100000000000001" customHeight="1" x14ac:dyDescent="0.3">
      <c r="A22" s="80">
        <v>13</v>
      </c>
      <c r="B22" s="153" t="s">
        <v>94</v>
      </c>
      <c r="C22" s="80"/>
      <c r="D22" s="80"/>
      <c r="E22" s="152"/>
    </row>
    <row r="23" spans="1:5" ht="17.100000000000001" customHeight="1" x14ac:dyDescent="0.3">
      <c r="A23" s="80">
        <v>14</v>
      </c>
      <c r="B23" s="153" t="s">
        <v>95</v>
      </c>
      <c r="C23" s="80"/>
      <c r="D23" s="80"/>
      <c r="E23" s="152"/>
    </row>
    <row r="24" spans="1:5" ht="17.100000000000001" customHeight="1" x14ac:dyDescent="0.3">
      <c r="A24" s="80">
        <v>15</v>
      </c>
      <c r="B24" s="153" t="s">
        <v>96</v>
      </c>
      <c r="C24" s="80"/>
      <c r="D24" s="80"/>
      <c r="E24" s="152"/>
    </row>
    <row r="25" spans="1:5" ht="17.100000000000001" customHeight="1" x14ac:dyDescent="0.3">
      <c r="A25" s="80">
        <v>16</v>
      </c>
      <c r="B25" s="153" t="s">
        <v>97</v>
      </c>
      <c r="C25" s="80"/>
      <c r="D25" s="80"/>
      <c r="E25" s="152"/>
    </row>
    <row r="26" spans="1:5" ht="17.100000000000001" customHeight="1" x14ac:dyDescent="0.3">
      <c r="A26" s="80">
        <v>17</v>
      </c>
      <c r="B26" s="153" t="s">
        <v>98</v>
      </c>
      <c r="C26" s="80"/>
      <c r="D26" s="80"/>
      <c r="E26" s="152"/>
    </row>
    <row r="27" spans="1:5" ht="17.100000000000001" customHeight="1" x14ac:dyDescent="0.3">
      <c r="A27" s="80">
        <v>18</v>
      </c>
      <c r="B27" s="153" t="s">
        <v>110</v>
      </c>
      <c r="C27" s="80"/>
      <c r="D27" s="80"/>
      <c r="E27" s="152"/>
    </row>
    <row r="28" spans="1:5" ht="17.100000000000001" customHeight="1" x14ac:dyDescent="0.3">
      <c r="A28" s="80">
        <v>19</v>
      </c>
      <c r="B28" s="153" t="s">
        <v>99</v>
      </c>
      <c r="C28" s="80"/>
      <c r="D28" s="80"/>
      <c r="E28" s="152"/>
    </row>
    <row r="29" spans="1:5" ht="17.100000000000001" customHeight="1" x14ac:dyDescent="0.3">
      <c r="A29" s="80">
        <v>20</v>
      </c>
      <c r="B29" s="153" t="s">
        <v>100</v>
      </c>
      <c r="C29" s="80"/>
      <c r="D29" s="80"/>
      <c r="E29" s="152"/>
    </row>
    <row r="30" spans="1:5" ht="17.100000000000001" customHeight="1" x14ac:dyDescent="0.3">
      <c r="A30" s="80">
        <v>21</v>
      </c>
      <c r="B30" s="153" t="s">
        <v>101</v>
      </c>
      <c r="C30" s="80"/>
      <c r="D30" s="80"/>
      <c r="E30" s="152"/>
    </row>
    <row r="31" spans="1:5" ht="17.100000000000001" customHeight="1" x14ac:dyDescent="0.3">
      <c r="A31" s="80">
        <v>22</v>
      </c>
      <c r="B31" s="153" t="s">
        <v>102</v>
      </c>
      <c r="C31" s="80"/>
      <c r="D31" s="80"/>
      <c r="E31" s="152"/>
    </row>
    <row r="32" spans="1:5" ht="17.100000000000001" customHeight="1" x14ac:dyDescent="0.3">
      <c r="A32" s="80">
        <v>23</v>
      </c>
      <c r="B32" s="153" t="s">
        <v>103</v>
      </c>
      <c r="C32" s="80"/>
      <c r="D32" s="80"/>
      <c r="E32" s="152"/>
    </row>
    <row r="33" spans="1:5" ht="17.100000000000001" customHeight="1" x14ac:dyDescent="0.3">
      <c r="A33" s="80">
        <v>24</v>
      </c>
      <c r="B33" s="153" t="s">
        <v>104</v>
      </c>
      <c r="C33" s="80"/>
      <c r="D33" s="80"/>
      <c r="E33" s="152"/>
    </row>
    <row r="34" spans="1:5" ht="17.100000000000001" customHeight="1" x14ac:dyDescent="0.3">
      <c r="A34" s="80">
        <v>25</v>
      </c>
      <c r="B34" s="153" t="s">
        <v>105</v>
      </c>
      <c r="C34" s="80"/>
      <c r="D34" s="80"/>
      <c r="E34" s="152"/>
    </row>
    <row r="35" spans="1:5" ht="17.100000000000001" customHeight="1" x14ac:dyDescent="0.3">
      <c r="A35" s="80">
        <v>26</v>
      </c>
      <c r="B35" s="153" t="s">
        <v>106</v>
      </c>
      <c r="C35" s="80"/>
      <c r="D35" s="80"/>
      <c r="E35" s="152"/>
    </row>
    <row r="36" spans="1:5" ht="17.100000000000001" customHeight="1" x14ac:dyDescent="0.3">
      <c r="A36" s="80">
        <v>27</v>
      </c>
      <c r="B36" s="153" t="s">
        <v>107</v>
      </c>
      <c r="C36" s="80"/>
      <c r="D36" s="80"/>
      <c r="E36" s="152"/>
    </row>
    <row r="37" spans="1:5" ht="17.100000000000001" customHeight="1" x14ac:dyDescent="0.3">
      <c r="A37" s="80">
        <v>28</v>
      </c>
      <c r="B37" s="153" t="s">
        <v>108</v>
      </c>
      <c r="C37" s="80"/>
      <c r="D37" s="80"/>
      <c r="E37" s="152"/>
    </row>
    <row r="38" spans="1:5" ht="17.100000000000001" customHeight="1" x14ac:dyDescent="0.3">
      <c r="A38" s="80">
        <v>29</v>
      </c>
      <c r="B38" s="153" t="s">
        <v>109</v>
      </c>
      <c r="C38" s="80"/>
      <c r="D38" s="80"/>
      <c r="E38" s="152"/>
    </row>
    <row r="39" spans="1:5" ht="17.100000000000001" customHeight="1" x14ac:dyDescent="0.3">
      <c r="A39" s="80">
        <v>30</v>
      </c>
      <c r="B39" s="151"/>
      <c r="C39" s="80"/>
      <c r="D39" s="80"/>
      <c r="E39" s="152"/>
    </row>
    <row r="40" spans="1:5" ht="17.100000000000001" customHeight="1" x14ac:dyDescent="0.3">
      <c r="A40" s="80">
        <v>31</v>
      </c>
      <c r="B40" s="149"/>
      <c r="C40" s="80"/>
      <c r="D40" s="80"/>
      <c r="E40" s="152"/>
    </row>
    <row r="41" spans="1:5" ht="18" customHeight="1" x14ac:dyDescent="0.3">
      <c r="A41" s="156"/>
      <c r="B41" s="155"/>
      <c r="C41" s="88"/>
      <c r="D41" s="88"/>
      <c r="E41" s="95"/>
    </row>
    <row r="42" spans="1:5" ht="16.5" customHeight="1" x14ac:dyDescent="0.3">
      <c r="A42" s="143"/>
      <c r="B42" s="157" t="s">
        <v>55</v>
      </c>
      <c r="C42" s="164" t="s">
        <v>42</v>
      </c>
      <c r="D42" s="164"/>
      <c r="E42" s="164"/>
    </row>
    <row r="43" spans="1:5" ht="18.75" customHeight="1" x14ac:dyDescent="0.3">
      <c r="A43" s="139"/>
      <c r="B43" s="144"/>
      <c r="C43" s="164"/>
      <c r="D43" s="164"/>
      <c r="E43" s="164"/>
    </row>
    <row r="44" spans="1:5" ht="18.75" customHeight="1" x14ac:dyDescent="0.3">
      <c r="A44" s="140"/>
      <c r="B44" s="144"/>
      <c r="C44" s="164"/>
      <c r="D44" s="164"/>
      <c r="E44" s="164"/>
    </row>
    <row r="45" spans="1:5" x14ac:dyDescent="0.2">
      <c r="B45" s="144" t="s">
        <v>13</v>
      </c>
    </row>
    <row r="46" spans="1:5" ht="15.75" x14ac:dyDescent="0.25">
      <c r="B46" s="145"/>
    </row>
    <row r="47" spans="1:5" x14ac:dyDescent="0.2">
      <c r="B47" s="144"/>
    </row>
  </sheetData>
  <mergeCells count="9">
    <mergeCell ref="C42:E42"/>
    <mergeCell ref="C43:E43"/>
    <mergeCell ref="C44:E44"/>
    <mergeCell ref="A1:E1"/>
    <mergeCell ref="A2:E2"/>
    <mergeCell ref="A8:A9"/>
    <mergeCell ref="B8:B9"/>
    <mergeCell ref="C8:D9"/>
    <mergeCell ref="E8:E9"/>
  </mergeCells>
  <conditionalFormatting sqref="C10:C40">
    <cfRule type="cellIs" dxfId="18" priority="1" operator="equal">
      <formula>2</formula>
    </cfRule>
  </conditionalFormatting>
  <pageMargins left="0.1968503937007874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7"/>
  <sheetViews>
    <sheetView view="pageLayout" zoomScale="70" zoomScalePageLayoutView="70" workbookViewId="0">
      <selection activeCell="A4" sqref="A4"/>
    </sheetView>
  </sheetViews>
  <sheetFormatPr defaultRowHeight="12.75" x14ac:dyDescent="0.2"/>
  <cols>
    <col min="1" max="1" width="4.7109375" customWidth="1"/>
    <col min="2" max="2" width="31.5703125" customWidth="1"/>
    <col min="3" max="3" width="7.85546875" customWidth="1"/>
    <col min="4" max="4" width="23.28515625" customWidth="1"/>
    <col min="5" max="5" width="23.85546875" customWidth="1"/>
  </cols>
  <sheetData>
    <row r="1" spans="1:20" ht="18.75" x14ac:dyDescent="0.3">
      <c r="A1" s="165" t="s">
        <v>64</v>
      </c>
      <c r="B1" s="165"/>
      <c r="C1" s="165"/>
      <c r="D1" s="165"/>
      <c r="E1" s="16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171" t="str">
        <f>'Математика Итог'!A2:E2</f>
        <v>Ведомость итоговых результатов</v>
      </c>
      <c r="B2" s="171"/>
      <c r="C2" s="171"/>
      <c r="D2" s="171"/>
      <c r="E2" s="171"/>
    </row>
    <row r="3" spans="1:20" ht="18.75" x14ac:dyDescent="0.3">
      <c r="A3" s="166" t="str">
        <f>Математика!A3</f>
        <v xml:space="preserve">  Учебная группа   Р-119        Учебный год   2019/2020       Семестр 2 </v>
      </c>
      <c r="B3" s="166"/>
      <c r="C3" s="166"/>
      <c r="D3" s="166"/>
      <c r="E3" s="166"/>
    </row>
    <row r="4" spans="1:20" ht="18.75" x14ac:dyDescent="0.3">
      <c r="A4" s="154" t="str">
        <f>Математика!A4</f>
        <v>Специальность   11.02.01        Радиоаппаратостроение</v>
      </c>
      <c r="B4" s="154"/>
      <c r="C4" s="154"/>
      <c r="D4" s="154"/>
      <c r="E4" s="154"/>
    </row>
    <row r="5" spans="1:20" ht="18" customHeight="1" x14ac:dyDescent="0.3">
      <c r="A5" s="176" t="s">
        <v>75</v>
      </c>
      <c r="B5" s="176"/>
      <c r="C5" s="176"/>
      <c r="D5" s="176"/>
      <c r="E5" s="176"/>
    </row>
    <row r="6" spans="1:20" ht="20.25" customHeight="1" x14ac:dyDescent="0.3">
      <c r="A6" s="176"/>
      <c r="B6" s="176"/>
      <c r="C6" s="187"/>
      <c r="D6" s="187"/>
      <c r="E6" s="187"/>
    </row>
    <row r="7" spans="1:20" ht="21" customHeight="1" x14ac:dyDescent="0.3">
      <c r="A7" s="17" t="s">
        <v>11</v>
      </c>
      <c r="B7" s="17"/>
      <c r="C7" s="190" t="s">
        <v>78</v>
      </c>
      <c r="D7" s="190"/>
      <c r="E7" s="190"/>
    </row>
    <row r="8" spans="1:20" ht="33" customHeight="1" x14ac:dyDescent="0.2">
      <c r="A8" s="191" t="s">
        <v>0</v>
      </c>
      <c r="B8" s="168" t="s">
        <v>1</v>
      </c>
      <c r="C8" s="163" t="s">
        <v>3</v>
      </c>
      <c r="D8" s="163"/>
      <c r="E8" s="193" t="s">
        <v>2</v>
      </c>
    </row>
    <row r="9" spans="1:20" ht="9.75" customHeight="1" x14ac:dyDescent="0.2">
      <c r="A9" s="192"/>
      <c r="B9" s="169"/>
      <c r="C9" s="163"/>
      <c r="D9" s="163"/>
      <c r="E9" s="194"/>
    </row>
    <row r="10" spans="1:20" ht="18" customHeight="1" x14ac:dyDescent="0.25">
      <c r="A10" s="8">
        <v>1</v>
      </c>
      <c r="B10" s="125" t="str">
        <f>Математика!B10</f>
        <v>Аксенов Д.А.</v>
      </c>
      <c r="C10" s="8"/>
      <c r="D10" s="8"/>
      <c r="E10" s="9"/>
    </row>
    <row r="11" spans="1:20" ht="18" customHeight="1" x14ac:dyDescent="0.25">
      <c r="A11" s="8">
        <v>2</v>
      </c>
      <c r="B11" s="153" t="str">
        <f>Математика!B11</f>
        <v>Ефремов А.Д.</v>
      </c>
      <c r="C11" s="8"/>
      <c r="D11" s="8"/>
      <c r="E11" s="11"/>
    </row>
    <row r="12" spans="1:20" ht="18" customHeight="1" x14ac:dyDescent="0.25">
      <c r="A12" s="8">
        <v>3</v>
      </c>
      <c r="B12" s="153" t="str">
        <f>Математика!B12</f>
        <v>Жижко А.А.</v>
      </c>
      <c r="C12" s="8"/>
      <c r="D12" s="8"/>
      <c r="E12" s="11"/>
    </row>
    <row r="13" spans="1:20" ht="18" customHeight="1" x14ac:dyDescent="0.25">
      <c r="A13" s="8">
        <v>4</v>
      </c>
      <c r="B13" s="153" t="str">
        <f>Математика!B13</f>
        <v>Зубарев Д.С.</v>
      </c>
      <c r="C13" s="8"/>
      <c r="D13" s="8"/>
      <c r="E13" s="11"/>
    </row>
    <row r="14" spans="1:20" ht="18" customHeight="1" x14ac:dyDescent="0.25">
      <c r="A14" s="8">
        <v>5</v>
      </c>
      <c r="B14" s="153" t="str">
        <f>Математика!B14</f>
        <v>Калюжный А.И.</v>
      </c>
      <c r="C14" s="8"/>
      <c r="D14" s="8"/>
      <c r="E14" s="11"/>
    </row>
    <row r="15" spans="1:20" ht="18" customHeight="1" x14ac:dyDescent="0.25">
      <c r="A15" s="8">
        <v>6</v>
      </c>
      <c r="B15" s="153" t="str">
        <f>Математика!B15</f>
        <v>Каралка В.А.</v>
      </c>
      <c r="C15" s="8"/>
      <c r="D15" s="8"/>
      <c r="E15" s="11"/>
    </row>
    <row r="16" spans="1:20" ht="18" customHeight="1" x14ac:dyDescent="0.25">
      <c r="A16" s="8">
        <v>7</v>
      </c>
      <c r="B16" s="153" t="str">
        <f>Математика!B16</f>
        <v>Клепцын Д.А.</v>
      </c>
      <c r="C16" s="8"/>
      <c r="D16" s="8"/>
      <c r="E16" s="11"/>
    </row>
    <row r="17" spans="1:5" ht="18" customHeight="1" x14ac:dyDescent="0.25">
      <c r="A17" s="8">
        <v>8</v>
      </c>
      <c r="B17" s="153" t="str">
        <f>Математика!B17</f>
        <v>Кобозев С.Д.</v>
      </c>
      <c r="C17" s="8"/>
      <c r="D17" s="8"/>
      <c r="E17" s="11"/>
    </row>
    <row r="18" spans="1:5" ht="18" customHeight="1" x14ac:dyDescent="0.25">
      <c r="A18" s="8">
        <v>9</v>
      </c>
      <c r="B18" s="153" t="str">
        <f>Математика!B18</f>
        <v>Кравцов Б.А.</v>
      </c>
      <c r="C18" s="8"/>
      <c r="D18" s="8"/>
      <c r="E18" s="11"/>
    </row>
    <row r="19" spans="1:5" ht="18" customHeight="1" x14ac:dyDescent="0.25">
      <c r="A19" s="8">
        <v>10</v>
      </c>
      <c r="B19" s="153" t="str">
        <f>Математика!B19</f>
        <v>Куренков Т.В.</v>
      </c>
      <c r="C19" s="8"/>
      <c r="D19" s="8"/>
      <c r="E19" s="11"/>
    </row>
    <row r="20" spans="1:5" ht="18" customHeight="1" x14ac:dyDescent="0.25">
      <c r="A20" s="8">
        <v>11</v>
      </c>
      <c r="B20" s="153" t="str">
        <f>Математика!B20</f>
        <v>Кузнецов Н.В.</v>
      </c>
      <c r="C20" s="8"/>
      <c r="D20" s="8"/>
      <c r="E20" s="11"/>
    </row>
    <row r="21" spans="1:5" ht="18" customHeight="1" x14ac:dyDescent="0.25">
      <c r="A21" s="8">
        <v>12</v>
      </c>
      <c r="B21" s="153" t="str">
        <f>Математика!B21</f>
        <v>Логвиненко Н.А.</v>
      </c>
      <c r="C21" s="8"/>
      <c r="D21" s="8"/>
      <c r="E21" s="11"/>
    </row>
    <row r="22" spans="1:5" ht="18" customHeight="1" x14ac:dyDescent="0.25">
      <c r="A22" s="8">
        <v>13</v>
      </c>
      <c r="B22" s="153" t="str">
        <f>Математика!B22</f>
        <v>Малина А.Н.</v>
      </c>
      <c r="C22" s="8"/>
      <c r="D22" s="8"/>
      <c r="E22" s="11"/>
    </row>
    <row r="23" spans="1:5" ht="18" customHeight="1" x14ac:dyDescent="0.25">
      <c r="A23" s="8">
        <v>14</v>
      </c>
      <c r="B23" s="153" t="str">
        <f>Математика!B23</f>
        <v>Мандрин К.О.</v>
      </c>
      <c r="C23" s="8"/>
      <c r="D23" s="8"/>
      <c r="E23" s="11"/>
    </row>
    <row r="24" spans="1:5" ht="18" customHeight="1" x14ac:dyDescent="0.25">
      <c r="A24" s="8">
        <v>15</v>
      </c>
      <c r="B24" s="153" t="str">
        <f>Математика!B24</f>
        <v>Милютин  И.К.</v>
      </c>
      <c r="C24" s="8"/>
      <c r="D24" s="8"/>
      <c r="E24" s="11"/>
    </row>
    <row r="25" spans="1:5" ht="18" customHeight="1" x14ac:dyDescent="0.25">
      <c r="A25" s="8">
        <v>16</v>
      </c>
      <c r="B25" s="153" t="str">
        <f>Математика!B25</f>
        <v>Мухин Д.М.</v>
      </c>
      <c r="C25" s="8"/>
      <c r="D25" s="8"/>
      <c r="E25" s="11"/>
    </row>
    <row r="26" spans="1:5" ht="18" customHeight="1" x14ac:dyDescent="0.25">
      <c r="A26" s="8">
        <v>17</v>
      </c>
      <c r="B26" s="153" t="str">
        <f>Математика!B26</f>
        <v>Полтавчеко А.В.</v>
      </c>
      <c r="C26" s="8"/>
      <c r="D26" s="8"/>
      <c r="E26" s="11"/>
    </row>
    <row r="27" spans="1:5" ht="18" customHeight="1" x14ac:dyDescent="0.25">
      <c r="A27" s="8">
        <v>18</v>
      </c>
      <c r="B27" s="153" t="str">
        <f>Математика!B27</f>
        <v>Полтарушникова С.М.</v>
      </c>
      <c r="C27" s="8"/>
      <c r="D27" s="8"/>
      <c r="E27" s="11"/>
    </row>
    <row r="28" spans="1:5" ht="18" customHeight="1" x14ac:dyDescent="0.25">
      <c r="A28" s="8">
        <v>19</v>
      </c>
      <c r="B28" s="153" t="str">
        <f>Математика!B28</f>
        <v>Сидоров К.Д.</v>
      </c>
      <c r="C28" s="8"/>
      <c r="D28" s="8"/>
      <c r="E28" s="11"/>
    </row>
    <row r="29" spans="1:5" ht="18" customHeight="1" x14ac:dyDescent="0.25">
      <c r="A29" s="8">
        <v>20</v>
      </c>
      <c r="B29" s="153" t="str">
        <f>Математика!B29</f>
        <v>Агодисян  А.С.</v>
      </c>
      <c r="C29" s="8"/>
      <c r="D29" s="8"/>
      <c r="E29" s="11"/>
    </row>
    <row r="30" spans="1:5" ht="18" customHeight="1" x14ac:dyDescent="0.25">
      <c r="A30" s="8">
        <v>21</v>
      </c>
      <c r="B30" s="153" t="str">
        <f>Математика!B30</f>
        <v>Цалко Н.К.</v>
      </c>
      <c r="C30" s="8"/>
      <c r="D30" s="8"/>
      <c r="E30" s="11"/>
    </row>
    <row r="31" spans="1:5" ht="18" customHeight="1" x14ac:dyDescent="0.25">
      <c r="A31" s="8">
        <v>22</v>
      </c>
      <c r="B31" s="153" t="str">
        <f>Математика!B31</f>
        <v>Шульгин И.С.</v>
      </c>
      <c r="C31" s="8"/>
      <c r="D31" s="8"/>
      <c r="E31" s="11"/>
    </row>
    <row r="32" spans="1:5" ht="18" customHeight="1" x14ac:dyDescent="0.25">
      <c r="A32" s="8">
        <v>23</v>
      </c>
      <c r="B32" s="153" t="str">
        <f>Математика!B32</f>
        <v>Чумаченко Ю. А.</v>
      </c>
      <c r="C32" s="8"/>
      <c r="D32" s="8"/>
      <c r="E32" s="11"/>
    </row>
    <row r="33" spans="1:6" ht="18" customHeight="1" x14ac:dyDescent="0.25">
      <c r="A33" s="8">
        <v>24</v>
      </c>
      <c r="B33" s="153" t="str">
        <f>Математика!B33</f>
        <v>Кан С.Д.</v>
      </c>
      <c r="C33" s="8"/>
      <c r="D33" s="8"/>
      <c r="E33" s="11"/>
    </row>
    <row r="34" spans="1:6" ht="18" customHeight="1" x14ac:dyDescent="0.25">
      <c r="A34" s="8">
        <v>25</v>
      </c>
      <c r="B34" s="153" t="str">
        <f>Математика!B34</f>
        <v>Кузнецов И. А.</v>
      </c>
      <c r="C34" s="8"/>
      <c r="D34" s="8"/>
      <c r="E34" s="11"/>
    </row>
    <row r="35" spans="1:6" ht="18" customHeight="1" x14ac:dyDescent="0.25">
      <c r="A35" s="8">
        <v>26</v>
      </c>
      <c r="B35" s="153" t="str">
        <f>Математика!B35</f>
        <v xml:space="preserve">Кузовкин А. А. </v>
      </c>
      <c r="C35" s="8"/>
      <c r="D35" s="8"/>
      <c r="E35" s="11"/>
    </row>
    <row r="36" spans="1:6" ht="18" customHeight="1" x14ac:dyDescent="0.25">
      <c r="A36" s="8">
        <v>27</v>
      </c>
      <c r="B36" s="153" t="str">
        <f>Математика!B36</f>
        <v>Рагулин М. Г.</v>
      </c>
      <c r="C36" s="8"/>
      <c r="D36" s="8"/>
      <c r="E36" s="11"/>
    </row>
    <row r="37" spans="1:6" ht="18" customHeight="1" x14ac:dyDescent="0.25">
      <c r="A37" s="71">
        <v>28</v>
      </c>
      <c r="B37" s="153" t="str">
        <f>Математика!B37</f>
        <v>Розенфельд Д. С.</v>
      </c>
      <c r="C37" s="8"/>
      <c r="D37" s="8"/>
      <c r="E37" s="19"/>
    </row>
    <row r="38" spans="1:6" ht="18" customHeight="1" x14ac:dyDescent="0.25">
      <c r="A38" s="71">
        <v>29</v>
      </c>
      <c r="B38" s="153" t="str">
        <f>Математика!B38</f>
        <v>Дущенко А. Ю.</v>
      </c>
      <c r="C38" s="8"/>
      <c r="D38" s="8"/>
      <c r="E38" s="19"/>
    </row>
    <row r="39" spans="1:6" ht="18" customHeight="1" x14ac:dyDescent="0.25">
      <c r="A39" s="8">
        <v>30</v>
      </c>
      <c r="B39" s="153"/>
      <c r="C39" s="8"/>
      <c r="D39" s="8"/>
      <c r="E39" s="19"/>
    </row>
    <row r="40" spans="1:6" ht="18" customHeight="1" x14ac:dyDescent="0.25">
      <c r="A40" s="99"/>
      <c r="C40" s="99"/>
      <c r="D40" s="99"/>
      <c r="E40" s="72"/>
    </row>
    <row r="41" spans="1:6" ht="18" customHeight="1" x14ac:dyDescent="0.3">
      <c r="A41" s="122" t="s">
        <v>12</v>
      </c>
      <c r="B41" s="2"/>
      <c r="C41" s="121" t="str">
        <f>C7</f>
        <v>Кривовид В.В.</v>
      </c>
      <c r="D41" s="2"/>
    </row>
    <row r="42" spans="1:6" ht="18.75" x14ac:dyDescent="0.3">
      <c r="A42" s="122"/>
      <c r="B42" s="3"/>
      <c r="C42" s="121"/>
      <c r="D42" s="3"/>
      <c r="F42" s="3"/>
    </row>
    <row r="43" spans="1:6" x14ac:dyDescent="0.2">
      <c r="A43" s="2"/>
    </row>
    <row r="44" spans="1:6" x14ac:dyDescent="0.2">
      <c r="A44" s="3"/>
      <c r="B44" s="14" t="s">
        <v>13</v>
      </c>
    </row>
    <row r="45" spans="1:6" x14ac:dyDescent="0.2">
      <c r="B45" s="14"/>
    </row>
    <row r="46" spans="1:6" ht="15.75" x14ac:dyDescent="0.25">
      <c r="B46" s="15"/>
    </row>
    <row r="47" spans="1:6" x14ac:dyDescent="0.2">
      <c r="B47" s="14"/>
    </row>
  </sheetData>
  <mergeCells count="11">
    <mergeCell ref="A1:E1"/>
    <mergeCell ref="A2:E2"/>
    <mergeCell ref="A3:E3"/>
    <mergeCell ref="A5:E5"/>
    <mergeCell ref="A6:B6"/>
    <mergeCell ref="C6:E6"/>
    <mergeCell ref="C7:E7"/>
    <mergeCell ref="A8:A9"/>
    <mergeCell ref="B8:B9"/>
    <mergeCell ref="C8:D9"/>
    <mergeCell ref="E8:E9"/>
  </mergeCells>
  <conditionalFormatting sqref="C10:C39">
    <cfRule type="cellIs" dxfId="17" priority="1" operator="equal">
      <formula>2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Математика</vt:lpstr>
      <vt:lpstr>Математика Итог</vt:lpstr>
      <vt:lpstr>Физика</vt:lpstr>
      <vt:lpstr>Физика Итог</vt:lpstr>
      <vt:lpstr>Рус.й Яз</vt:lpstr>
      <vt:lpstr>Рус.яз Итог</vt:lpstr>
      <vt:lpstr>Информатика</vt:lpstr>
      <vt:lpstr>Информатика Итог</vt:lpstr>
      <vt:lpstr>Литература</vt:lpstr>
      <vt:lpstr>химия</vt:lpstr>
      <vt:lpstr>Иностр.яз.</vt:lpstr>
      <vt:lpstr>Обществоз.</vt:lpstr>
      <vt:lpstr>Физ-ра</vt:lpstr>
      <vt:lpstr>История</vt:lpstr>
      <vt:lpstr>Экология</vt:lpstr>
      <vt:lpstr>ОБЖ</vt:lpstr>
      <vt:lpstr>Астрономия</vt:lpstr>
      <vt:lpstr>Р119</vt:lpstr>
      <vt:lpstr>Р119!Область_печати</vt:lpstr>
    </vt:vector>
  </TitlesOfParts>
  <Company>TKMP_ltd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TKMP</dc:creator>
  <cp:lastModifiedBy>Iren</cp:lastModifiedBy>
  <cp:lastPrinted>2019-12-16T05:49:54Z</cp:lastPrinted>
  <dcterms:created xsi:type="dcterms:W3CDTF">2005-05-06T05:17:58Z</dcterms:created>
  <dcterms:modified xsi:type="dcterms:W3CDTF">2020-06-15T20:32:46Z</dcterms:modified>
</cp:coreProperties>
</file>